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rijana\Desktop\2024-2026-PLAN PRORAČUN\I REBALANS PLANA S OBRAZLOŽENJEM 2024\"/>
    </mc:Choice>
  </mc:AlternateContent>
  <bookViews>
    <workbookView xWindow="0" yWindow="0" windowWidth="20235" windowHeight="7380" activeTab="4"/>
  </bookViews>
  <sheets>
    <sheet name="I Opći dio" sheetId="11" r:id="rId1"/>
    <sheet name="A1 - Prihodi " sheetId="2" r:id="rId2"/>
    <sheet name="A2 - Rashodi" sheetId="3" r:id="rId3"/>
    <sheet name="A3 - Rashodi - izvori " sheetId="10" r:id="rId4"/>
    <sheet name="A4- Rashodi - funkcijska" sheetId="5" r:id="rId5"/>
    <sheet name=" Račun financiranja-ekonomska" sheetId="8" r:id="rId6"/>
    <sheet name=" Račun financiranja-izvori" sheetId="9" r:id="rId7"/>
  </sheets>
  <definedNames>
    <definedName name="_xlnm.Print_Titles" localSheetId="2">'A2 - Rashodi'!$5:$5</definedName>
    <definedName name="_xlnm.Print_Area" localSheetId="5">' Račun financiranja-ekonomska'!$A$1:$F$13</definedName>
    <definedName name="_xlnm.Print_Area" localSheetId="6">' Račun financiranja-izvori'!$A$1:$D$11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10" l="1"/>
  <c r="E8" i="3"/>
  <c r="F8" i="3"/>
  <c r="G8" i="3"/>
  <c r="E25" i="3"/>
  <c r="G22" i="3"/>
  <c r="E18" i="3"/>
  <c r="E12" i="3"/>
  <c r="F25" i="3" l="1"/>
  <c r="D12" i="11" l="1"/>
  <c r="C12" i="11"/>
  <c r="B12" i="11"/>
  <c r="D14" i="11"/>
  <c r="D13" i="11"/>
  <c r="F11" i="2"/>
  <c r="F10" i="2"/>
  <c r="F17" i="2"/>
  <c r="D11" i="11"/>
  <c r="G24" i="2"/>
  <c r="G22" i="2"/>
  <c r="G21" i="2"/>
  <c r="G19" i="2"/>
  <c r="G17" i="2" s="1"/>
  <c r="G18" i="2"/>
  <c r="G16" i="2"/>
  <c r="G14" i="2"/>
  <c r="G12" i="2"/>
  <c r="E9" i="2"/>
  <c r="G13" i="2"/>
  <c r="G20" i="2"/>
  <c r="F15" i="2"/>
  <c r="G23" i="3" l="1"/>
  <c r="G25" i="3"/>
  <c r="G28" i="3"/>
  <c r="G18" i="3"/>
  <c r="F18" i="3"/>
  <c r="G19" i="3"/>
  <c r="F29" i="3"/>
  <c r="G30" i="3"/>
  <c r="G29" i="3" s="1"/>
  <c r="G27" i="3"/>
  <c r="G26" i="3"/>
  <c r="G20" i="3"/>
  <c r="G14" i="3"/>
  <c r="G15" i="3"/>
  <c r="G16" i="3"/>
  <c r="G17" i="3"/>
  <c r="G13" i="3"/>
  <c r="F12" i="3"/>
  <c r="G10" i="3"/>
  <c r="G11" i="3"/>
  <c r="E29" i="3"/>
  <c r="E9" i="3"/>
  <c r="F9" i="3"/>
  <c r="D17" i="10"/>
  <c r="D15" i="10"/>
  <c r="D13" i="10"/>
  <c r="D11" i="10"/>
  <c r="C10" i="10"/>
  <c r="C12" i="10"/>
  <c r="C14" i="10"/>
  <c r="C16" i="10"/>
  <c r="G12" i="3" l="1"/>
  <c r="G9" i="3"/>
  <c r="D9" i="10"/>
  <c r="D9" i="5"/>
  <c r="E15" i="2" l="1"/>
  <c r="G15" i="2"/>
  <c r="E11" i="2"/>
  <c r="G11" i="2"/>
  <c r="D10" i="8" l="1"/>
  <c r="D12" i="8"/>
  <c r="D25" i="11" l="1"/>
  <c r="C25" i="11"/>
  <c r="B25" i="11"/>
  <c r="C15" i="11"/>
  <c r="B15" i="11"/>
  <c r="D16" i="10"/>
  <c r="B16" i="10"/>
  <c r="D14" i="10"/>
  <c r="B14" i="10"/>
  <c r="D12" i="10"/>
  <c r="B12" i="10"/>
  <c r="D10" i="10"/>
  <c r="B10" i="10"/>
  <c r="C8" i="10"/>
  <c r="C7" i="10" s="1"/>
  <c r="B8" i="10"/>
  <c r="D15" i="11" l="1"/>
  <c r="D8" i="10"/>
  <c r="D16" i="11"/>
  <c r="C16" i="11"/>
  <c r="B16" i="11"/>
  <c r="D7" i="10"/>
  <c r="B24" i="9"/>
  <c r="C24" i="9"/>
  <c r="D24" i="9"/>
  <c r="B22" i="9"/>
  <c r="C22" i="9"/>
  <c r="D22" i="9"/>
  <c r="B18" i="9"/>
  <c r="C18" i="9"/>
  <c r="C17" i="9" s="1"/>
  <c r="D18" i="9"/>
  <c r="B13" i="9"/>
  <c r="C13" i="9"/>
  <c r="D13" i="9"/>
  <c r="B11" i="9"/>
  <c r="C11" i="9"/>
  <c r="D11" i="9"/>
  <c r="B7" i="9"/>
  <c r="C7" i="9"/>
  <c r="D7" i="9"/>
  <c r="E12" i="8"/>
  <c r="F12" i="8"/>
  <c r="E10" i="8"/>
  <c r="F10" i="8"/>
  <c r="D6" i="9" l="1"/>
  <c r="C6" i="9"/>
  <c r="D17" i="9"/>
  <c r="B17" i="9"/>
  <c r="B6" i="9"/>
  <c r="C8" i="5" l="1"/>
  <c r="C7" i="5" s="1"/>
  <c r="D8" i="5"/>
  <c r="D7" i="5" s="1"/>
  <c r="B8" i="5"/>
  <c r="B7" i="5" s="1"/>
  <c r="F22" i="3"/>
  <c r="G21" i="3"/>
  <c r="E22" i="3"/>
  <c r="F23" i="2"/>
  <c r="G23" i="2"/>
  <c r="E23" i="2"/>
  <c r="F20" i="2"/>
  <c r="E20" i="2"/>
  <c r="E17" i="2"/>
  <c r="F13" i="2"/>
  <c r="E13" i="2"/>
  <c r="E10" i="2" l="1"/>
  <c r="F9" i="2"/>
  <c r="E21" i="3"/>
  <c r="E7" i="3" s="1"/>
  <c r="F21" i="3"/>
  <c r="F7" i="3" s="1"/>
  <c r="G10" i="2"/>
  <c r="G9" i="2" s="1"/>
  <c r="G7" i="3" l="1"/>
</calcChain>
</file>

<file path=xl/sharedStrings.xml><?xml version="1.0" encoding="utf-8"?>
<sst xmlns="http://schemas.openxmlformats.org/spreadsheetml/2006/main" count="143" uniqueCount="87">
  <si>
    <t>I. OPĆI DIO</t>
  </si>
  <si>
    <t>A) SAŽETAK RAČUNA PRIHODA I RASHODA</t>
  </si>
  <si>
    <t>PRIHODI UKUPNO</t>
  </si>
  <si>
    <t>RASHODI UKUPNO</t>
  </si>
  <si>
    <t>RAZLIKA - VIŠAK / MANJAK</t>
  </si>
  <si>
    <t>B) SAŽETAK RAČUNA FINANCIRANJA</t>
  </si>
  <si>
    <t>PRIJENOS SREDSTAVA IZ PRETHODNE GODINE</t>
  </si>
  <si>
    <t>NETO FINANCIRANJE</t>
  </si>
  <si>
    <t>VIŠAK / MANJAK + NETO FINANCIRANJE</t>
  </si>
  <si>
    <t xml:space="preserve">A. RAČUN PRIHODA I RASHODA </t>
  </si>
  <si>
    <t>Razred</t>
  </si>
  <si>
    <t>Skupina</t>
  </si>
  <si>
    <t>Izvor</t>
  </si>
  <si>
    <t>Naziv prihoda</t>
  </si>
  <si>
    <t>Prihodi poslovanja</t>
  </si>
  <si>
    <t>Pomoći iz inozemstva i od subjekata unutar općeg proračuna</t>
  </si>
  <si>
    <t>Ostale pomoći</t>
  </si>
  <si>
    <t>Prihodi od imovine</t>
  </si>
  <si>
    <t>Vlastiti prihodi</t>
  </si>
  <si>
    <t>Prihodi od upravnih i administrativnih pristojbi, pristojbi po posebnim propisima i naknada</t>
  </si>
  <si>
    <t>Ostali prihodi za posebne namjene</t>
  </si>
  <si>
    <t xml:space="preserve"> Prihodi od prodaje proizvoda i robe te pruženih usluga i prihodi od donacija</t>
  </si>
  <si>
    <t>Donacije</t>
  </si>
  <si>
    <t>Prihodi iz nadležnog proračuna i od HZZO-a temeljem ugovornih obveza</t>
  </si>
  <si>
    <t>Opći prihodi i primici</t>
  </si>
  <si>
    <t>Kazne, upravne mjere i ostali prihodi</t>
  </si>
  <si>
    <t>A. 2. RASHODI POSLOVANJA I RASHODI ZA NABAVU NEFINANCIJSKE IMOVINE</t>
  </si>
  <si>
    <t>Naziv rashoda</t>
  </si>
  <si>
    <t>Rashodi poslovanja</t>
  </si>
  <si>
    <t>Rashodi za zaposlene</t>
  </si>
  <si>
    <t>Materijalni rashodi</t>
  </si>
  <si>
    <t>Financijski rashodi</t>
  </si>
  <si>
    <t>Rashodi za nabavu nefinancijske imovine</t>
  </si>
  <si>
    <t>Rashodi za nabavu neproizvedene dugotrajne imovine</t>
  </si>
  <si>
    <t>Rashodi za nabavu proizvedene dugotrajne imovine</t>
  </si>
  <si>
    <t>Rashodi za dodatna ulaganja na nefinancijskoj imovini</t>
  </si>
  <si>
    <t>BROJČANA OZNAKA I NAZIV</t>
  </si>
  <si>
    <t>UKUPNI RASHODI</t>
  </si>
  <si>
    <t>1 Opći prihodi i primici</t>
  </si>
  <si>
    <t>11 Opći prihodi i primici</t>
  </si>
  <si>
    <t>3 Vlastiti prihodi</t>
  </si>
  <si>
    <t>31 Vlastiti prihodi</t>
  </si>
  <si>
    <t>4 Prihodi za posebne namjene</t>
  </si>
  <si>
    <t>43 Ostali prihodi za posebne namjene</t>
  </si>
  <si>
    <t>5 Pomoći</t>
  </si>
  <si>
    <t xml:space="preserve"> 52 Ostale pomoći</t>
  </si>
  <si>
    <t>6 Donacije</t>
  </si>
  <si>
    <t>61 Donacije</t>
  </si>
  <si>
    <t>07 Zdravstvo</t>
  </si>
  <si>
    <t>073 Bolničke službe</t>
  </si>
  <si>
    <t>Plan za 2024.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</si>
  <si>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</si>
  <si>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</si>
  <si>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</si>
  <si>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</si>
  <si>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</si>
  <si>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RAZLIKA PRIMITAKA I IZDATAKA</t>
  </si>
  <si>
    <t>PRIJENOS SREDSTAVA U SLJEDEĆE RAZDOBLJE</t>
  </si>
  <si>
    <t>B. RAČUN FINANCIRANJA</t>
  </si>
  <si>
    <t>B1. RAČUN FINANCIRANJA PREMA EKONOMSKOJ KLASIFIKACIJI</t>
  </si>
  <si>
    <t>PLAN 
ZA 2024.</t>
  </si>
  <si>
    <t>PROJEKCIJA 
ZA 2025.</t>
  </si>
  <si>
    <t>PROJEKCIJA 
ZA 2026.</t>
  </si>
  <si>
    <t>Primici od financijske imovine i zaduživanja</t>
  </si>
  <si>
    <t>Primici od zaduživanja</t>
  </si>
  <si>
    <t>…</t>
  </si>
  <si>
    <t>Izdaci za financijsku imovinu i otplate zajmova</t>
  </si>
  <si>
    <t>Izdaci za otplatu glavnice primljenih kredita i zajmova</t>
  </si>
  <si>
    <t>B2. RAČUN FINANCIRANJA PREMA IZVORIMA FINANCIRANJA</t>
  </si>
  <si>
    <t>UKUPNO PRIMICI</t>
  </si>
  <si>
    <t>12 Sredstva učešća za pomoći</t>
  </si>
  <si>
    <t>….</t>
  </si>
  <si>
    <t>2 Doprinosi</t>
  </si>
  <si>
    <t>21 Doprinosi za mirovinsko osiguranje</t>
  </si>
  <si>
    <t xml:space="preserve">UKUPNO IZDACI </t>
  </si>
  <si>
    <t>A.4. RASHODI PREMA FUNKCIJSKOJ KLASIFIKACIJI</t>
  </si>
  <si>
    <t>A.3. RASHODI PREMA IZVORIMA FINANCIRANJA</t>
  </si>
  <si>
    <t>A1. PRIHODI POSLOVANJA I PRIHODI OD PRODAJE NEFINANCIJSKE IMOVINE</t>
  </si>
  <si>
    <t>UKUPNI PRIHODI</t>
  </si>
  <si>
    <t>Novi plan 2024.</t>
  </si>
  <si>
    <t>povećanja/smanjenje</t>
  </si>
  <si>
    <t>povećanje/smanjenje</t>
  </si>
  <si>
    <t>Novi plan 2024. rebalans</t>
  </si>
  <si>
    <t xml:space="preserve">Novi plan 2024. </t>
  </si>
  <si>
    <t>OPĆA ŽUPANIJSKA BOLNICA NAŠICE- I REBALANS PLANA 2024.GODINA</t>
  </si>
  <si>
    <t>Predsjednica Upravnog vijeća:</t>
  </si>
  <si>
    <t>Sarafina Zelić-Kos, dipl.iur.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</si>
</sst>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b/>
      <sz val="10"/>
      <color rgb="FF000000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i/>
      <sz val="11"/>
      <color rgb="FF00000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0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sz val="8"/>
      <color rgb="FF000000"/>
      <name val="Calibri"/>
      <family val="2"/>
      <charset val="238"/>
      <scheme val="minor"/>
    </font>
    <font>
      <b/>
      <i/>
      <sz val="11"/>
      <color rgb="FF00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D5DCE4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1" fillId="0" borderId="2" xfId="0" applyFont="1" applyBorder="1" applyAlignment="1">
      <alignment vertical="center" wrapText="1"/>
    </xf>
    <xf numFmtId="3" fontId="3" fillId="0" borderId="3" xfId="0" applyNumberFormat="1" applyFont="1" applyBorder="1" applyAlignment="1">
      <alignment horizontal="right" vertical="center" wrapText="1"/>
    </xf>
    <xf numFmtId="3" fontId="3" fillId="0" borderId="4" xfId="0" applyNumberFormat="1" applyFont="1" applyBorder="1" applyAlignment="1">
      <alignment horizontal="right" vertical="center" wrapText="1"/>
    </xf>
    <xf numFmtId="0" fontId="1" fillId="3" borderId="2" xfId="0" applyFont="1" applyFill="1" applyBorder="1" applyAlignment="1">
      <alignment vertical="center" wrapText="1"/>
    </xf>
    <xf numFmtId="3" fontId="3" fillId="3" borderId="3" xfId="0" applyNumberFormat="1" applyFont="1" applyFill="1" applyBorder="1" applyAlignment="1">
      <alignment horizontal="right" vertical="center" wrapText="1"/>
    </xf>
    <xf numFmtId="3" fontId="3" fillId="3" borderId="4" xfId="0" applyNumberFormat="1" applyFont="1" applyFill="1" applyBorder="1" applyAlignment="1">
      <alignment horizontal="right" vertical="center" wrapText="1"/>
    </xf>
    <xf numFmtId="0" fontId="3" fillId="3" borderId="3" xfId="0" applyFont="1" applyFill="1" applyBorder="1" applyAlignment="1">
      <alignment horizontal="right" vertical="center" wrapText="1"/>
    </xf>
    <xf numFmtId="0" fontId="3" fillId="3" borderId="4" xfId="0" applyFont="1" applyFill="1" applyBorder="1" applyAlignment="1">
      <alignment horizontal="right" vertical="center" wrapText="1"/>
    </xf>
    <xf numFmtId="0" fontId="3" fillId="0" borderId="3" xfId="0" applyFont="1" applyBorder="1" applyAlignment="1">
      <alignment horizontal="right" vertical="center" wrapText="1"/>
    </xf>
    <xf numFmtId="0" fontId="3" fillId="0" borderId="4" xfId="0" applyFont="1" applyBorder="1" applyAlignment="1">
      <alignment horizontal="right" vertical="center" wrapText="1"/>
    </xf>
    <xf numFmtId="0" fontId="3" fillId="0" borderId="2" xfId="0" applyFont="1" applyBorder="1" applyAlignment="1">
      <alignment vertical="center" wrapText="1"/>
    </xf>
    <xf numFmtId="3" fontId="3" fillId="2" borderId="2" xfId="0" applyNumberFormat="1" applyFont="1" applyFill="1" applyBorder="1" applyAlignment="1">
      <alignment horizontal="right" vertical="center" wrapText="1"/>
    </xf>
    <xf numFmtId="3" fontId="3" fillId="2" borderId="3" xfId="0" applyNumberFormat="1" applyFont="1" applyFill="1" applyBorder="1" applyAlignment="1">
      <alignment horizontal="right" vertical="center" wrapText="1"/>
    </xf>
    <xf numFmtId="0" fontId="0" fillId="2" borderId="3" xfId="0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vertical="center" wrapText="1"/>
    </xf>
    <xf numFmtId="3" fontId="3" fillId="2" borderId="4" xfId="0" applyNumberFormat="1" applyFont="1" applyFill="1" applyBorder="1" applyAlignment="1">
      <alignment horizontal="right" vertical="center" wrapText="1"/>
    </xf>
    <xf numFmtId="0" fontId="7" fillId="2" borderId="4" xfId="0" applyFont="1" applyFill="1" applyBorder="1" applyAlignment="1">
      <alignment vertical="center" wrapText="1"/>
    </xf>
    <xf numFmtId="3" fontId="8" fillId="2" borderId="4" xfId="0" applyNumberFormat="1" applyFont="1" applyFill="1" applyBorder="1" applyAlignment="1">
      <alignment horizontal="right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vertical="center" wrapText="1"/>
    </xf>
    <xf numFmtId="3" fontId="11" fillId="2" borderId="4" xfId="0" applyNumberFormat="1" applyFont="1" applyFill="1" applyBorder="1" applyAlignment="1">
      <alignment horizontal="right" vertical="center" wrapText="1"/>
    </xf>
    <xf numFmtId="0" fontId="11" fillId="2" borderId="4" xfId="0" applyFont="1" applyFill="1" applyBorder="1" applyAlignment="1">
      <alignment horizontal="right" vertical="center" wrapText="1"/>
    </xf>
    <xf numFmtId="0" fontId="8" fillId="2" borderId="4" xfId="0" applyFont="1" applyFill="1" applyBorder="1" applyAlignment="1">
      <alignment horizontal="right" vertical="center" wrapText="1"/>
    </xf>
    <xf numFmtId="0" fontId="12" fillId="2" borderId="4" xfId="0" applyFont="1" applyFill="1" applyBorder="1" applyAlignment="1">
      <alignment horizontal="center" vertical="center" wrapText="1"/>
    </xf>
    <xf numFmtId="3" fontId="11" fillId="0" borderId="4" xfId="0" applyNumberFormat="1" applyFont="1" applyBorder="1" applyAlignment="1">
      <alignment horizontal="right" vertical="center" wrapText="1"/>
    </xf>
    <xf numFmtId="0" fontId="11" fillId="0" borderId="4" xfId="0" applyFont="1" applyBorder="1" applyAlignment="1">
      <alignment horizontal="right" vertical="center" wrapText="1"/>
    </xf>
    <xf numFmtId="3" fontId="8" fillId="0" borderId="4" xfId="0" applyNumberFormat="1" applyFont="1" applyBorder="1" applyAlignment="1">
      <alignment horizontal="right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vertical="center" wrapText="1"/>
    </xf>
    <xf numFmtId="0" fontId="9" fillId="2" borderId="3" xfId="0" applyFont="1" applyFill="1" applyBorder="1" applyAlignment="1">
      <alignment horizontal="left" vertical="center" wrapText="1" indent="1"/>
    </xf>
    <xf numFmtId="0" fontId="9" fillId="2" borderId="3" xfId="0" applyFont="1" applyFill="1" applyBorder="1" applyAlignment="1">
      <alignment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3" fontId="0" fillId="0" borderId="0" xfId="0" applyNumberFormat="1"/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" fillId="4" borderId="5" xfId="0" applyFont="1" applyFill="1" applyBorder="1" applyAlignment="1">
      <alignment vertical="center" wrapText="1"/>
    </xf>
    <xf numFmtId="0" fontId="1" fillId="4" borderId="2" xfId="0" applyFont="1" applyFill="1" applyBorder="1" applyAlignment="1">
      <alignment vertical="center" wrapText="1"/>
    </xf>
    <xf numFmtId="0" fontId="3" fillId="4" borderId="3" xfId="0" applyFont="1" applyFill="1" applyBorder="1" applyAlignment="1">
      <alignment horizontal="right" vertical="center" wrapText="1"/>
    </xf>
    <xf numFmtId="0" fontId="3" fillId="4" borderId="4" xfId="0" applyFont="1" applyFill="1" applyBorder="1" applyAlignment="1">
      <alignment horizontal="right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13" fillId="0" borderId="0" xfId="0" applyNumberFormat="1" applyFont="1" applyFill="1" applyBorder="1" applyAlignment="1" applyProtection="1">
      <alignment horizontal="center" vertical="center" wrapText="1"/>
    </xf>
    <xf numFmtId="0" fontId="15" fillId="0" borderId="0" xfId="0" applyNumberFormat="1" applyFont="1" applyFill="1" applyBorder="1" applyAlignment="1" applyProtection="1">
      <alignment vertical="center" wrapText="1"/>
    </xf>
    <xf numFmtId="0" fontId="16" fillId="0" borderId="0" xfId="0" applyNumberFormat="1" applyFont="1" applyFill="1" applyBorder="1" applyAlignment="1" applyProtection="1">
      <alignment vertical="center" wrapText="1"/>
    </xf>
    <xf numFmtId="0" fontId="17" fillId="0" borderId="0" xfId="0" applyFont="1" applyAlignment="1">
      <alignment wrapText="1"/>
    </xf>
    <xf numFmtId="0" fontId="17" fillId="0" borderId="0" xfId="0" applyFont="1" applyAlignment="1">
      <alignment vertical="center" wrapText="1"/>
    </xf>
    <xf numFmtId="0" fontId="18" fillId="5" borderId="11" xfId="0" applyNumberFormat="1" applyFont="1" applyFill="1" applyBorder="1" applyAlignment="1" applyProtection="1">
      <alignment horizontal="center" vertical="center" wrapText="1"/>
    </xf>
    <xf numFmtId="0" fontId="19" fillId="5" borderId="11" xfId="0" applyNumberFormat="1" applyFont="1" applyFill="1" applyBorder="1" applyAlignment="1" applyProtection="1">
      <alignment horizontal="center" vertical="center" wrapText="1"/>
    </xf>
    <xf numFmtId="0" fontId="20" fillId="0" borderId="0" xfId="0" applyFont="1" applyFill="1"/>
    <xf numFmtId="0" fontId="21" fillId="6" borderId="11" xfId="0" applyNumberFormat="1" applyFont="1" applyFill="1" applyBorder="1" applyAlignment="1" applyProtection="1">
      <alignment horizontal="left" vertical="center" wrapText="1"/>
    </xf>
    <xf numFmtId="3" fontId="16" fillId="6" borderId="11" xfId="0" applyNumberFormat="1" applyFont="1" applyFill="1" applyBorder="1" applyAlignment="1">
      <alignment horizontal="right"/>
    </xf>
    <xf numFmtId="0" fontId="22" fillId="6" borderId="11" xfId="0" applyNumberFormat="1" applyFont="1" applyFill="1" applyBorder="1" applyAlignment="1" applyProtection="1">
      <alignment horizontal="left" vertical="center" wrapText="1"/>
    </xf>
    <xf numFmtId="0" fontId="21" fillId="6" borderId="11" xfId="0" applyFont="1" applyFill="1" applyBorder="1" applyAlignment="1">
      <alignment horizontal="left" vertical="center"/>
    </xf>
    <xf numFmtId="0" fontId="21" fillId="6" borderId="11" xfId="0" applyNumberFormat="1" applyFont="1" applyFill="1" applyBorder="1" applyAlignment="1" applyProtection="1">
      <alignment horizontal="left" vertical="center"/>
    </xf>
    <xf numFmtId="0" fontId="21" fillId="6" borderId="11" xfId="0" applyNumberFormat="1" applyFont="1" applyFill="1" applyBorder="1" applyAlignment="1" applyProtection="1">
      <alignment vertical="center" wrapText="1"/>
    </xf>
    <xf numFmtId="0" fontId="22" fillId="6" borderId="11" xfId="0" applyNumberFormat="1" applyFont="1" applyFill="1" applyBorder="1" applyAlignment="1" applyProtection="1">
      <alignment vertical="center" wrapText="1"/>
    </xf>
    <xf numFmtId="0" fontId="18" fillId="5" borderId="10" xfId="0" applyNumberFormat="1" applyFont="1" applyFill="1" applyBorder="1" applyAlignment="1" applyProtection="1">
      <alignment horizontal="center" vertical="center" wrapText="1"/>
    </xf>
    <xf numFmtId="0" fontId="19" fillId="5" borderId="10" xfId="0" applyNumberFormat="1" applyFont="1" applyFill="1" applyBorder="1" applyAlignment="1" applyProtection="1">
      <alignment horizontal="center" vertical="center" wrapText="1"/>
    </xf>
    <xf numFmtId="0" fontId="23" fillId="6" borderId="11" xfId="0" quotePrefix="1" applyFont="1" applyFill="1" applyBorder="1" applyAlignment="1">
      <alignment horizontal="left" vertical="center" wrapText="1" indent="1"/>
    </xf>
    <xf numFmtId="0" fontId="23" fillId="6" borderId="11" xfId="0" applyFont="1" applyFill="1" applyBorder="1" applyAlignment="1">
      <alignment horizontal="left" vertical="center" indent="1"/>
    </xf>
    <xf numFmtId="0" fontId="23" fillId="6" borderId="11" xfId="0" applyNumberFormat="1" applyFont="1" applyFill="1" applyBorder="1" applyAlignment="1" applyProtection="1">
      <alignment horizontal="left" vertical="center" wrapText="1" indent="1"/>
    </xf>
    <xf numFmtId="0" fontId="21" fillId="6" borderId="11" xfId="0" applyNumberFormat="1" applyFont="1" applyFill="1" applyBorder="1" applyAlignment="1" applyProtection="1">
      <alignment horizontal="right" vertical="center" wrapText="1"/>
    </xf>
    <xf numFmtId="0" fontId="22" fillId="6" borderId="11" xfId="0" applyNumberFormat="1" applyFont="1" applyFill="1" applyBorder="1" applyAlignment="1" applyProtection="1">
      <alignment horizontal="right" vertical="center" wrapText="1"/>
    </xf>
    <xf numFmtId="3" fontId="21" fillId="6" borderId="11" xfId="0" applyNumberFormat="1" applyFont="1" applyFill="1" applyBorder="1" applyAlignment="1" applyProtection="1">
      <alignment horizontal="right" vertical="center" wrapText="1"/>
    </xf>
    <xf numFmtId="3" fontId="22" fillId="6" borderId="11" xfId="0" applyNumberFormat="1" applyFont="1" applyFill="1" applyBorder="1" applyAlignment="1" applyProtection="1">
      <alignment horizontal="right" vertical="center" wrapText="1"/>
    </xf>
    <xf numFmtId="3" fontId="0" fillId="0" borderId="11" xfId="0" applyNumberFormat="1" applyBorder="1" applyAlignment="1">
      <alignment horizontal="right"/>
    </xf>
    <xf numFmtId="0" fontId="24" fillId="0" borderId="5" xfId="0" applyFont="1" applyFill="1" applyBorder="1" applyAlignment="1">
      <alignment horizontal="center" vertical="center" wrapText="1"/>
    </xf>
    <xf numFmtId="0" fontId="24" fillId="0" borderId="7" xfId="0" applyFont="1" applyFill="1" applyBorder="1" applyAlignment="1">
      <alignment horizontal="center" vertical="center" wrapText="1"/>
    </xf>
    <xf numFmtId="0" fontId="24" fillId="0" borderId="3" xfId="0" applyFont="1" applyFill="1" applyBorder="1" applyAlignment="1">
      <alignment horizontal="center" vertical="center" wrapText="1"/>
    </xf>
    <xf numFmtId="0" fontId="24" fillId="0" borderId="4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vertical="center" wrapText="1"/>
    </xf>
    <xf numFmtId="3" fontId="3" fillId="2" borderId="13" xfId="0" applyNumberFormat="1" applyFont="1" applyFill="1" applyBorder="1" applyAlignment="1">
      <alignment horizontal="right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3" fontId="3" fillId="0" borderId="13" xfId="0" applyNumberFormat="1" applyFont="1" applyFill="1" applyBorder="1" applyAlignment="1">
      <alignment horizontal="right" vertical="center" wrapText="1"/>
    </xf>
    <xf numFmtId="0" fontId="24" fillId="0" borderId="15" xfId="0" applyFont="1" applyFill="1" applyBorder="1" applyAlignment="1">
      <alignment horizontal="center" vertical="center" wrapText="1"/>
    </xf>
    <xf numFmtId="0" fontId="24" fillId="0" borderId="16" xfId="0" applyFont="1" applyFill="1" applyBorder="1" applyAlignment="1">
      <alignment horizontal="center" vertical="center" wrapText="1"/>
    </xf>
    <xf numFmtId="0" fontId="24" fillId="0" borderId="14" xfId="0" applyFont="1" applyFill="1" applyBorder="1" applyAlignment="1">
      <alignment horizontal="center" vertical="center" wrapText="1"/>
    </xf>
    <xf numFmtId="0" fontId="24" fillId="0" borderId="17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left" vertical="center" wrapText="1"/>
    </xf>
    <xf numFmtId="3" fontId="3" fillId="0" borderId="17" xfId="0" applyNumberFormat="1" applyFont="1" applyFill="1" applyBorder="1" applyAlignment="1">
      <alignment horizontal="right" vertical="center" wrapText="1"/>
    </xf>
    <xf numFmtId="0" fontId="0" fillId="2" borderId="4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vertical="center" wrapText="1"/>
    </xf>
    <xf numFmtId="3" fontId="3" fillId="2" borderId="19" xfId="0" applyNumberFormat="1" applyFont="1" applyFill="1" applyBorder="1" applyAlignment="1">
      <alignment horizontal="right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vertical="center" wrapText="1"/>
    </xf>
    <xf numFmtId="3" fontId="3" fillId="0" borderId="13" xfId="0" applyNumberFormat="1" applyFont="1" applyBorder="1" applyAlignment="1">
      <alignment horizontal="right" vertical="center" wrapText="1"/>
    </xf>
    <xf numFmtId="3" fontId="25" fillId="2" borderId="13" xfId="0" applyNumberFormat="1" applyFont="1" applyFill="1" applyBorder="1" applyAlignment="1">
      <alignment horizontal="right" vertical="center" wrapText="1"/>
    </xf>
    <xf numFmtId="3" fontId="3" fillId="4" borderId="4" xfId="0" applyNumberFormat="1" applyFont="1" applyFill="1" applyBorder="1" applyAlignment="1">
      <alignment horizontal="right" vertical="center" wrapText="1"/>
    </xf>
    <xf numFmtId="3" fontId="24" fillId="2" borderId="4" xfId="0" applyNumberFormat="1" applyFont="1" applyFill="1" applyBorder="1" applyAlignment="1">
      <alignment horizontal="right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4" fillId="0" borderId="6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14" fillId="0" borderId="0" xfId="0" applyNumberFormat="1" applyFont="1" applyFill="1" applyBorder="1" applyAlignment="1" applyProtection="1">
      <alignment horizontal="center" vertical="center" wrapText="1"/>
    </xf>
    <xf numFmtId="0" fontId="18" fillId="5" borderId="8" xfId="0" applyNumberFormat="1" applyFont="1" applyFill="1" applyBorder="1" applyAlignment="1" applyProtection="1">
      <alignment horizontal="center" vertical="center" wrapText="1"/>
    </xf>
    <xf numFmtId="0" fontId="18" fillId="5" borderId="9" xfId="0" applyNumberFormat="1" applyFont="1" applyFill="1" applyBorder="1" applyAlignment="1" applyProtection="1">
      <alignment horizontal="center" vertical="center" wrapText="1"/>
    </xf>
    <xf numFmtId="0" fontId="18" fillId="5" borderId="10" xfId="0" applyNumberFormat="1" applyFont="1" applyFill="1" applyBorder="1" applyAlignment="1" applyProtection="1">
      <alignment horizontal="center" vertical="center" wrapText="1"/>
    </xf>
    <xf numFmtId="0" fontId="19" fillId="5" borderId="8" xfId="0" applyNumberFormat="1" applyFont="1" applyFill="1" applyBorder="1" applyAlignment="1" applyProtection="1">
      <alignment horizontal="center" vertical="center" wrapText="1"/>
    </xf>
    <xf numFmtId="0" fontId="19" fillId="5" borderId="9" xfId="0" applyNumberFormat="1" applyFont="1" applyFill="1" applyBorder="1" applyAlignment="1" applyProtection="1">
      <alignment horizontal="center" vertical="center" wrapText="1"/>
    </xf>
    <xf numFmtId="0" fontId="19" fillId="5" borderId="10" xfId="0" applyNumberFormat="1" applyFont="1" applyFill="1" applyBorder="1" applyAlignment="1" applyProtection="1">
      <alignment horizontal="center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D29"/>
  <sheetViews>
    <sheetView workbookViewId="0">
      <selection activeCell="A3" sqref="A3:D3"/>
    </sheetView>
  </sheetViews>
  <sheetFormatPr defaultRowHeight="15" x14ac:dyDescent="0.25"/>
  <cols>
    <col min="1" max="1" width="43.7109375" customWidth="1"/>
    <col min="2" max="2" width="15.28515625" customWidth="1"/>
    <col min="3" max="3" width="20.28515625" customWidth="1"/>
    <col min="4" max="4" width="14.42578125" customWidth="1"/>
  </cols>
  <sheetData>
    <row r="3" spans="1:4" ht="15.75" x14ac:dyDescent="0.25">
      <c r="A3" s="106" t="s">
        <v>84</v>
      </c>
      <c r="B3" s="106"/>
      <c r="C3" s="106"/>
      <c r="D3" s="106"/>
    </row>
    <row r="4" spans="1:4" ht="15.75" customHeight="1" x14ac:dyDescent="0.25">
      <c r="A4" s="107" t="s">
        <v>0</v>
      </c>
      <c r="B4" s="107"/>
      <c r="C4" s="107"/>
      <c r="D4" s="107"/>
    </row>
    <row r="5" spans="1:4" x14ac:dyDescent="0.25">
      <c r="A5" s="1"/>
      <c r="B5" s="1"/>
      <c r="C5" s="1"/>
      <c r="D5" s="1"/>
    </row>
    <row r="6" spans="1:4" ht="16.5" customHeight="1" x14ac:dyDescent="0.25">
      <c r="A6" s="106" t="s">
        <v>1</v>
      </c>
      <c r="B6" s="106"/>
      <c r="C6" s="106"/>
      <c r="D6" s="106"/>
    </row>
    <row r="7" spans="1:4" ht="15.75" thickBot="1" x14ac:dyDescent="0.3">
      <c r="A7" s="2"/>
      <c r="B7" s="3"/>
      <c r="C7" s="3"/>
      <c r="D7" s="4"/>
    </row>
    <row r="8" spans="1:4" x14ac:dyDescent="0.25">
      <c r="A8" s="108"/>
      <c r="B8" s="110" t="s">
        <v>50</v>
      </c>
      <c r="C8" s="110" t="s">
        <v>81</v>
      </c>
      <c r="D8" s="110" t="s">
        <v>83</v>
      </c>
    </row>
    <row r="9" spans="1:4" ht="23.25" customHeight="1" thickBot="1" x14ac:dyDescent="0.3">
      <c r="A9" s="109"/>
      <c r="B9" s="111"/>
      <c r="C9" s="111"/>
      <c r="D9" s="111"/>
    </row>
    <row r="10" spans="1:4" ht="16.5" customHeight="1" thickBot="1" x14ac:dyDescent="0.3">
      <c r="A10" s="46">
        <v>1</v>
      </c>
      <c r="B10" s="44">
        <v>2</v>
      </c>
      <c r="C10" s="45">
        <v>3</v>
      </c>
      <c r="D10" s="45">
        <v>4</v>
      </c>
    </row>
    <row r="11" spans="1:4" ht="15.75" thickBot="1" x14ac:dyDescent="0.3">
      <c r="A11" s="5" t="s">
        <v>51</v>
      </c>
      <c r="B11" s="6">
        <v>20081036</v>
      </c>
      <c r="C11" s="7">
        <v>886881</v>
      </c>
      <c r="D11" s="7">
        <f>B11+C11</f>
        <v>20967917</v>
      </c>
    </row>
    <row r="12" spans="1:4" ht="21.75" customHeight="1" thickBot="1" x14ac:dyDescent="0.3">
      <c r="A12" s="8" t="s">
        <v>2</v>
      </c>
      <c r="B12" s="9">
        <f>+B11</f>
        <v>20081036</v>
      </c>
      <c r="C12" s="9">
        <f>+C11</f>
        <v>886881</v>
      </c>
      <c r="D12" s="9">
        <f>+D11</f>
        <v>20967917</v>
      </c>
    </row>
    <row r="13" spans="1:4" ht="24" customHeight="1" thickBot="1" x14ac:dyDescent="0.3">
      <c r="A13" s="5" t="s">
        <v>52</v>
      </c>
      <c r="B13" s="6">
        <v>19461036</v>
      </c>
      <c r="C13" s="7">
        <v>846006</v>
      </c>
      <c r="D13" s="7">
        <f>SUM(B13+C13)</f>
        <v>20307042</v>
      </c>
    </row>
    <row r="14" spans="1:4" ht="31.5" customHeight="1" thickBot="1" x14ac:dyDescent="0.3">
      <c r="A14" s="5" t="s">
        <v>53</v>
      </c>
      <c r="B14" s="6">
        <v>620000</v>
      </c>
      <c r="C14" s="7">
        <v>40875</v>
      </c>
      <c r="D14" s="7">
        <f>SUM(B14+C14)</f>
        <v>660875</v>
      </c>
    </row>
    <row r="15" spans="1:4" ht="25.5" customHeight="1" thickBot="1" x14ac:dyDescent="0.3">
      <c r="A15" s="8" t="s">
        <v>3</v>
      </c>
      <c r="B15" s="9">
        <f>+B14+B13</f>
        <v>20081036</v>
      </c>
      <c r="C15" s="10">
        <f>+C14+C13</f>
        <v>886881</v>
      </c>
      <c r="D15" s="104">
        <f>SUM(B15+C15)</f>
        <v>20967917</v>
      </c>
    </row>
    <row r="16" spans="1:4" ht="27.75" customHeight="1" thickBot="1" x14ac:dyDescent="0.3">
      <c r="A16" s="8" t="s">
        <v>4</v>
      </c>
      <c r="B16" s="9">
        <f>+B12-B15</f>
        <v>0</v>
      </c>
      <c r="C16" s="9">
        <f t="shared" ref="C16:D16" si="0">+C12-C15</f>
        <v>0</v>
      </c>
      <c r="D16" s="9">
        <f t="shared" si="0"/>
        <v>0</v>
      </c>
    </row>
    <row r="17" spans="1:4" x14ac:dyDescent="0.25">
      <c r="A17" s="1"/>
    </row>
    <row r="18" spans="1:4" ht="15.75" customHeight="1" x14ac:dyDescent="0.25">
      <c r="A18" s="106" t="s">
        <v>5</v>
      </c>
      <c r="B18" s="106"/>
      <c r="C18" s="106"/>
      <c r="D18" s="106"/>
    </row>
    <row r="19" spans="1:4" ht="15.75" thickBot="1" x14ac:dyDescent="0.3">
      <c r="A19" s="1"/>
    </row>
    <row r="20" spans="1:4" x14ac:dyDescent="0.25">
      <c r="A20" s="112"/>
      <c r="B20" s="110" t="s">
        <v>50</v>
      </c>
      <c r="C20" s="110" t="s">
        <v>81</v>
      </c>
      <c r="D20" s="110" t="s">
        <v>82</v>
      </c>
    </row>
    <row r="21" spans="1:4" ht="15.75" thickBot="1" x14ac:dyDescent="0.3">
      <c r="A21" s="113"/>
      <c r="B21" s="111"/>
      <c r="C21" s="111"/>
      <c r="D21" s="111"/>
    </row>
    <row r="22" spans="1:4" ht="15.75" thickBot="1" x14ac:dyDescent="0.3">
      <c r="A22" s="46">
        <v>1</v>
      </c>
      <c r="B22" s="44">
        <v>2</v>
      </c>
      <c r="C22" s="45">
        <v>3</v>
      </c>
      <c r="D22" s="45">
        <v>4</v>
      </c>
    </row>
    <row r="23" spans="1:4" ht="27.75" customHeight="1" thickBot="1" x14ac:dyDescent="0.3">
      <c r="A23" s="5" t="s">
        <v>54</v>
      </c>
      <c r="B23" s="13">
        <v>0</v>
      </c>
      <c r="C23" s="14">
        <v>0</v>
      </c>
      <c r="D23" s="14">
        <v>0</v>
      </c>
    </row>
    <row r="24" spans="1:4" ht="30" customHeight="1" thickBot="1" x14ac:dyDescent="0.3">
      <c r="A24" s="5" t="s">
        <v>55</v>
      </c>
      <c r="B24" s="13">
        <v>0</v>
      </c>
      <c r="C24" s="14">
        <v>0</v>
      </c>
      <c r="D24" s="14">
        <v>0</v>
      </c>
    </row>
    <row r="25" spans="1:4" ht="33" customHeight="1" thickBot="1" x14ac:dyDescent="0.3">
      <c r="A25" s="47" t="s">
        <v>56</v>
      </c>
      <c r="B25" s="47">
        <f t="shared" ref="B25:D25" si="1">-B23-B24</f>
        <v>0</v>
      </c>
      <c r="C25" s="47">
        <f t="shared" si="1"/>
        <v>0</v>
      </c>
      <c r="D25" s="47">
        <f t="shared" si="1"/>
        <v>0</v>
      </c>
    </row>
    <row r="26" spans="1:4" ht="20.25" customHeight="1" thickBot="1" x14ac:dyDescent="0.3">
      <c r="A26" s="15" t="s">
        <v>6</v>
      </c>
      <c r="B26" s="16"/>
      <c r="C26" s="16"/>
      <c r="D26" s="17"/>
    </row>
    <row r="27" spans="1:4" ht="32.25" customHeight="1" thickBot="1" x14ac:dyDescent="0.3">
      <c r="A27" s="15" t="s">
        <v>57</v>
      </c>
      <c r="B27" s="16"/>
      <c r="C27" s="16"/>
      <c r="D27" s="17"/>
    </row>
    <row r="28" spans="1:4" ht="25.5" customHeight="1" thickBot="1" x14ac:dyDescent="0.3">
      <c r="A28" s="8" t="s">
        <v>7</v>
      </c>
      <c r="B28" s="11">
        <v>0</v>
      </c>
      <c r="C28" s="12">
        <v>0</v>
      </c>
      <c r="D28" s="12">
        <v>0</v>
      </c>
    </row>
    <row r="29" spans="1:4" ht="21" customHeight="1" thickBot="1" x14ac:dyDescent="0.3">
      <c r="A29" s="48" t="s">
        <v>8</v>
      </c>
      <c r="B29" s="49">
        <v>0</v>
      </c>
      <c r="C29" s="50">
        <v>0</v>
      </c>
      <c r="D29" s="50">
        <v>0</v>
      </c>
    </row>
  </sheetData>
  <mergeCells count="12">
    <mergeCell ref="A18:D18"/>
    <mergeCell ref="A20:A21"/>
    <mergeCell ref="B20:B21"/>
    <mergeCell ref="C20:C21"/>
    <mergeCell ref="D20:D21"/>
    <mergeCell ref="A3:D3"/>
    <mergeCell ref="A4:D4"/>
    <mergeCell ref="A6:D6"/>
    <mergeCell ref="A8:A9"/>
    <mergeCell ref="B8:B9"/>
    <mergeCell ref="C8:C9"/>
    <mergeCell ref="D8:D9"/>
  </mergeCells>
  <pageMargins left="0.7" right="0.7" top="0.75" bottom="0.75" header="0.3" footer="0.3"/>
  <pageSetup paperSize="9" scale="9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4"/>
  <sheetViews>
    <sheetView topLeftCell="A13" workbookViewId="0">
      <selection activeCell="G8" sqref="G8"/>
    </sheetView>
  </sheetViews>
  <sheetFormatPr defaultRowHeight="15" x14ac:dyDescent="0.25"/>
  <cols>
    <col min="1" max="1" width="7" customWidth="1"/>
    <col min="2" max="2" width="7.7109375" customWidth="1"/>
    <col min="3" max="3" width="6.5703125" customWidth="1"/>
    <col min="4" max="4" width="23" customWidth="1"/>
    <col min="5" max="5" width="15.5703125" customWidth="1"/>
    <col min="6" max="6" width="20.28515625" customWidth="1"/>
    <col min="7" max="7" width="14.7109375" customWidth="1"/>
  </cols>
  <sheetData>
    <row r="2" spans="1:7" ht="15.75" x14ac:dyDescent="0.25">
      <c r="A2" s="107" t="s">
        <v>0</v>
      </c>
      <c r="B2" s="107"/>
      <c r="C2" s="107"/>
      <c r="D2" s="107"/>
      <c r="E2" s="107"/>
      <c r="F2" s="107"/>
      <c r="G2" s="107"/>
    </row>
    <row r="3" spans="1:7" ht="15.75" customHeight="1" x14ac:dyDescent="0.25">
      <c r="A3" s="107" t="s">
        <v>9</v>
      </c>
      <c r="B3" s="107"/>
      <c r="C3" s="107"/>
      <c r="D3" s="107"/>
      <c r="E3" s="107"/>
      <c r="F3" s="107"/>
      <c r="G3" s="107"/>
    </row>
    <row r="4" spans="1:7" x14ac:dyDescent="0.25">
      <c r="A4" s="1"/>
      <c r="B4" s="1"/>
      <c r="C4" s="1"/>
      <c r="D4" s="1"/>
      <c r="E4" s="1"/>
      <c r="F4" s="1"/>
      <c r="G4" s="1"/>
    </row>
    <row r="5" spans="1:7" ht="31.5" customHeight="1" x14ac:dyDescent="0.25">
      <c r="A5" s="106" t="s">
        <v>77</v>
      </c>
      <c r="B5" s="106"/>
      <c r="C5" s="106"/>
      <c r="D5" s="106"/>
      <c r="E5" s="106"/>
      <c r="F5" s="106"/>
      <c r="G5" s="106"/>
    </row>
    <row r="6" spans="1:7" ht="15.75" thickBot="1" x14ac:dyDescent="0.3">
      <c r="A6" s="1"/>
      <c r="B6" s="1"/>
      <c r="C6" s="1"/>
      <c r="D6" s="1"/>
      <c r="E6" s="1"/>
      <c r="F6" s="1"/>
      <c r="G6" s="1"/>
    </row>
    <row r="7" spans="1:7" ht="30.75" customHeight="1" thickBot="1" x14ac:dyDescent="0.3">
      <c r="A7" s="41" t="s">
        <v>10</v>
      </c>
      <c r="B7" s="41" t="s">
        <v>11</v>
      </c>
      <c r="C7" s="41" t="s">
        <v>12</v>
      </c>
      <c r="D7" s="41" t="s">
        <v>13</v>
      </c>
      <c r="E7" s="42" t="s">
        <v>50</v>
      </c>
      <c r="F7" s="42" t="s">
        <v>81</v>
      </c>
      <c r="G7" s="42" t="s">
        <v>83</v>
      </c>
    </row>
    <row r="8" spans="1:7" ht="18" customHeight="1" x14ac:dyDescent="0.25">
      <c r="A8" s="88">
        <v>1</v>
      </c>
      <c r="B8" s="89">
        <v>2</v>
      </c>
      <c r="C8" s="89">
        <v>3</v>
      </c>
      <c r="D8" s="89">
        <v>4</v>
      </c>
      <c r="E8" s="89">
        <v>5</v>
      </c>
      <c r="F8" s="89">
        <v>6</v>
      </c>
      <c r="G8" s="89">
        <v>7</v>
      </c>
    </row>
    <row r="9" spans="1:7" ht="18" customHeight="1" thickBot="1" x14ac:dyDescent="0.3">
      <c r="A9" s="90"/>
      <c r="B9" s="91"/>
      <c r="C9" s="91"/>
      <c r="D9" s="92" t="s">
        <v>78</v>
      </c>
      <c r="E9" s="93">
        <f>+E10</f>
        <v>20081036</v>
      </c>
      <c r="F9" s="93">
        <f>+F10</f>
        <v>886881</v>
      </c>
      <c r="G9" s="93">
        <f>+G10</f>
        <v>20967917</v>
      </c>
    </row>
    <row r="10" spans="1:7" ht="16.5" thickTop="1" thickBot="1" x14ac:dyDescent="0.3">
      <c r="A10" s="19">
        <v>6</v>
      </c>
      <c r="B10" s="21"/>
      <c r="C10" s="21"/>
      <c r="D10" s="22" t="s">
        <v>14</v>
      </c>
      <c r="E10" s="23">
        <f>+E11+E13+E15+E17+E20+E23</f>
        <v>20081036</v>
      </c>
      <c r="F10" s="23">
        <f>+F11+F13+F15+F17+F20+F23</f>
        <v>886881</v>
      </c>
      <c r="G10" s="23">
        <f t="shared" ref="G10" si="0">+G11+G13+G15+G17+G20+G23</f>
        <v>20967917</v>
      </c>
    </row>
    <row r="11" spans="1:7" ht="44.25" customHeight="1" thickBot="1" x14ac:dyDescent="0.3">
      <c r="A11" s="19"/>
      <c r="B11" s="20">
        <v>63</v>
      </c>
      <c r="C11" s="20"/>
      <c r="D11" s="24" t="s">
        <v>15</v>
      </c>
      <c r="E11" s="25">
        <f>+E12</f>
        <v>904500</v>
      </c>
      <c r="F11" s="25">
        <f>F12</f>
        <v>-574500</v>
      </c>
      <c r="G11" s="25">
        <f t="shared" ref="G11" si="1">+G12</f>
        <v>330000</v>
      </c>
    </row>
    <row r="12" spans="1:7" ht="18.75" customHeight="1" thickBot="1" x14ac:dyDescent="0.3">
      <c r="A12" s="26"/>
      <c r="B12" s="27"/>
      <c r="C12" s="27">
        <v>52</v>
      </c>
      <c r="D12" s="28" t="s">
        <v>16</v>
      </c>
      <c r="E12" s="29">
        <v>904500</v>
      </c>
      <c r="F12" s="29">
        <v>-574500</v>
      </c>
      <c r="G12" s="29">
        <f>E12+F12</f>
        <v>330000</v>
      </c>
    </row>
    <row r="13" spans="1:7" ht="20.25" customHeight="1" thickBot="1" x14ac:dyDescent="0.3">
      <c r="A13" s="18"/>
      <c r="B13" s="20">
        <v>64</v>
      </c>
      <c r="C13" s="27"/>
      <c r="D13" s="28" t="s">
        <v>17</v>
      </c>
      <c r="E13" s="31">
        <f>+E14</f>
        <v>100</v>
      </c>
      <c r="F13" s="31">
        <f t="shared" ref="F13" si="2">+F14</f>
        <v>-100</v>
      </c>
      <c r="G13" s="31">
        <f>G14</f>
        <v>0</v>
      </c>
    </row>
    <row r="14" spans="1:7" ht="26.25" customHeight="1" thickBot="1" x14ac:dyDescent="0.3">
      <c r="A14" s="26"/>
      <c r="B14" s="27"/>
      <c r="C14" s="27">
        <v>43</v>
      </c>
      <c r="D14" s="28" t="s">
        <v>20</v>
      </c>
      <c r="E14" s="30">
        <v>100</v>
      </c>
      <c r="F14" s="30">
        <v>-100</v>
      </c>
      <c r="G14" s="30">
        <f>E14+F14</f>
        <v>0</v>
      </c>
    </row>
    <row r="15" spans="1:7" ht="60" customHeight="1" thickBot="1" x14ac:dyDescent="0.3">
      <c r="A15" s="18"/>
      <c r="B15" s="20">
        <v>65</v>
      </c>
      <c r="C15" s="27"/>
      <c r="D15" s="28" t="s">
        <v>19</v>
      </c>
      <c r="E15" s="25">
        <f>+E16</f>
        <v>1700000</v>
      </c>
      <c r="F15" s="25">
        <f t="shared" ref="F15:G15" si="3">+F16</f>
        <v>360000</v>
      </c>
      <c r="G15" s="25">
        <f t="shared" si="3"/>
        <v>2060000</v>
      </c>
    </row>
    <row r="16" spans="1:7" ht="30" customHeight="1" thickBot="1" x14ac:dyDescent="0.3">
      <c r="A16" s="26"/>
      <c r="B16" s="27"/>
      <c r="C16" s="27">
        <v>43</v>
      </c>
      <c r="D16" s="28" t="s">
        <v>20</v>
      </c>
      <c r="E16" s="29">
        <v>1700000</v>
      </c>
      <c r="F16" s="29">
        <v>360000</v>
      </c>
      <c r="G16" s="29">
        <f>E16+F16</f>
        <v>2060000</v>
      </c>
    </row>
    <row r="17" spans="1:7" ht="54" customHeight="1" thickBot="1" x14ac:dyDescent="0.3">
      <c r="A17" s="18"/>
      <c r="B17" s="20">
        <v>66</v>
      </c>
      <c r="C17" s="27"/>
      <c r="D17" s="24" t="s">
        <v>21</v>
      </c>
      <c r="E17" s="25">
        <f>+E18+E19</f>
        <v>35000</v>
      </c>
      <c r="F17" s="25">
        <f>F18+F19</f>
        <v>24200</v>
      </c>
      <c r="G17" s="25">
        <f>+G19+G18</f>
        <v>59200</v>
      </c>
    </row>
    <row r="18" spans="1:7" ht="16.5" customHeight="1" thickBot="1" x14ac:dyDescent="0.3">
      <c r="A18" s="26"/>
      <c r="B18" s="32"/>
      <c r="C18" s="27">
        <v>31</v>
      </c>
      <c r="D18" s="28" t="s">
        <v>18</v>
      </c>
      <c r="E18" s="29">
        <v>30000</v>
      </c>
      <c r="F18" s="29">
        <v>24200</v>
      </c>
      <c r="G18" s="29">
        <f>E18+F18</f>
        <v>54200</v>
      </c>
    </row>
    <row r="19" spans="1:7" ht="15.75" thickBot="1" x14ac:dyDescent="0.3">
      <c r="A19" s="26"/>
      <c r="B19" s="32"/>
      <c r="C19" s="27">
        <v>61</v>
      </c>
      <c r="D19" s="28" t="s">
        <v>22</v>
      </c>
      <c r="E19" s="29">
        <v>5000</v>
      </c>
      <c r="F19" s="29">
        <v>0</v>
      </c>
      <c r="G19" s="29">
        <f>E19+F19</f>
        <v>5000</v>
      </c>
    </row>
    <row r="20" spans="1:7" ht="42.75" customHeight="1" thickBot="1" x14ac:dyDescent="0.3">
      <c r="A20" s="18"/>
      <c r="B20" s="20">
        <v>67</v>
      </c>
      <c r="C20" s="27"/>
      <c r="D20" s="24" t="s">
        <v>23</v>
      </c>
      <c r="E20" s="25">
        <f>+E21+E22</f>
        <v>17421436</v>
      </c>
      <c r="F20" s="25">
        <f t="shared" ref="F20:G20" si="4">+F21+F22</f>
        <v>1079781</v>
      </c>
      <c r="G20" s="25">
        <f t="shared" si="4"/>
        <v>18501217</v>
      </c>
    </row>
    <row r="21" spans="1:7" ht="25.5" customHeight="1" thickBot="1" x14ac:dyDescent="0.3">
      <c r="A21" s="26"/>
      <c r="B21" s="32"/>
      <c r="C21" s="27">
        <v>11</v>
      </c>
      <c r="D21" s="28" t="s">
        <v>24</v>
      </c>
      <c r="E21" s="29">
        <v>720000</v>
      </c>
      <c r="F21" s="29">
        <v>95817</v>
      </c>
      <c r="G21" s="29">
        <f>E21+F21</f>
        <v>815817</v>
      </c>
    </row>
    <row r="22" spans="1:7" ht="30" customHeight="1" thickBot="1" x14ac:dyDescent="0.3">
      <c r="A22" s="26"/>
      <c r="B22" s="32"/>
      <c r="C22" s="27">
        <v>43</v>
      </c>
      <c r="D22" s="28" t="s">
        <v>20</v>
      </c>
      <c r="E22" s="29">
        <v>16701436</v>
      </c>
      <c r="F22" s="29">
        <v>983964</v>
      </c>
      <c r="G22" s="29">
        <f>E22+F22</f>
        <v>17685400</v>
      </c>
    </row>
    <row r="23" spans="1:7" ht="28.5" customHeight="1" thickBot="1" x14ac:dyDescent="0.3">
      <c r="A23" s="18"/>
      <c r="B23" s="20">
        <v>68</v>
      </c>
      <c r="C23" s="27"/>
      <c r="D23" s="24" t="s">
        <v>25</v>
      </c>
      <c r="E23" s="25">
        <f>+E24</f>
        <v>20000</v>
      </c>
      <c r="F23" s="25">
        <f t="shared" ref="F23:G23" si="5">+F24</f>
        <v>-2500</v>
      </c>
      <c r="G23" s="25">
        <f t="shared" si="5"/>
        <v>17500</v>
      </c>
    </row>
    <row r="24" spans="1:7" ht="30.75" customHeight="1" thickBot="1" x14ac:dyDescent="0.3">
      <c r="A24" s="26"/>
      <c r="B24" s="32"/>
      <c r="C24" s="27">
        <v>31</v>
      </c>
      <c r="D24" s="28" t="s">
        <v>18</v>
      </c>
      <c r="E24" s="29">
        <v>20000</v>
      </c>
      <c r="F24" s="29">
        <v>-2500</v>
      </c>
      <c r="G24" s="29">
        <f>E24+F24</f>
        <v>17500</v>
      </c>
    </row>
  </sheetData>
  <mergeCells count="3">
    <mergeCell ref="A3:G3"/>
    <mergeCell ref="A5:G5"/>
    <mergeCell ref="A2:G2"/>
  </mergeCells>
  <pageMargins left="0.31496062992125984" right="0.31496062992125984" top="0.15748031496062992" bottom="0.15748031496062992" header="0.11811023622047245" footer="0.11811023622047245"/>
  <pageSetup paperSize="9" orientation="portrait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43"/>
  <sheetViews>
    <sheetView workbookViewId="0">
      <selection activeCell="G6" sqref="G6"/>
    </sheetView>
  </sheetViews>
  <sheetFormatPr defaultRowHeight="15" x14ac:dyDescent="0.25"/>
  <cols>
    <col min="1" max="1" width="6.140625" customWidth="1"/>
    <col min="2" max="2" width="6.5703125" customWidth="1"/>
    <col min="3" max="3" width="6.85546875" customWidth="1"/>
    <col min="4" max="4" width="23.85546875" customWidth="1"/>
    <col min="5" max="5" width="15.7109375" customWidth="1"/>
    <col min="6" max="6" width="20.42578125" customWidth="1"/>
    <col min="7" max="7" width="16.140625" customWidth="1"/>
    <col min="9" max="9" width="9.85546875" bestFit="1" customWidth="1"/>
  </cols>
  <sheetData>
    <row r="3" spans="1:11" ht="31.5" customHeight="1" x14ac:dyDescent="0.25">
      <c r="A3" s="107" t="s">
        <v>26</v>
      </c>
      <c r="B3" s="107"/>
      <c r="C3" s="107"/>
      <c r="D3" s="107"/>
      <c r="E3" s="107"/>
      <c r="F3" s="107"/>
      <c r="G3" s="107"/>
    </row>
    <row r="4" spans="1:11" ht="15.75" thickBot="1" x14ac:dyDescent="0.3">
      <c r="A4" s="1"/>
      <c r="B4" s="1"/>
      <c r="C4" s="1"/>
      <c r="D4" s="1"/>
      <c r="E4" s="1"/>
      <c r="F4" s="1"/>
      <c r="G4" s="1"/>
    </row>
    <row r="5" spans="1:11" ht="41.25" customHeight="1" thickBot="1" x14ac:dyDescent="0.3">
      <c r="A5" s="41" t="s">
        <v>10</v>
      </c>
      <c r="B5" s="41" t="s">
        <v>11</v>
      </c>
      <c r="C5" s="41" t="s">
        <v>12</v>
      </c>
      <c r="D5" s="41" t="s">
        <v>27</v>
      </c>
      <c r="E5" s="42" t="s">
        <v>50</v>
      </c>
      <c r="F5" s="42" t="s">
        <v>81</v>
      </c>
      <c r="G5" s="42" t="s">
        <v>83</v>
      </c>
    </row>
    <row r="6" spans="1:11" ht="14.25" customHeight="1" thickBot="1" x14ac:dyDescent="0.3">
      <c r="A6" s="80">
        <v>1</v>
      </c>
      <c r="B6" s="81">
        <v>2</v>
      </c>
      <c r="C6" s="81">
        <v>3</v>
      </c>
      <c r="D6" s="81">
        <v>4</v>
      </c>
      <c r="E6" s="81">
        <v>5</v>
      </c>
      <c r="F6" s="81">
        <v>6</v>
      </c>
      <c r="G6" s="81">
        <v>7</v>
      </c>
    </row>
    <row r="7" spans="1:11" ht="41.25" customHeight="1" thickBot="1" x14ac:dyDescent="0.3">
      <c r="A7" s="84"/>
      <c r="B7" s="85"/>
      <c r="C7" s="85"/>
      <c r="D7" s="86" t="s">
        <v>37</v>
      </c>
      <c r="E7" s="87">
        <f>+E8+E21</f>
        <v>20081036</v>
      </c>
      <c r="F7" s="87">
        <f>+F8+F21</f>
        <v>886881</v>
      </c>
      <c r="G7" s="87">
        <f>+G8+G21</f>
        <v>20967917</v>
      </c>
    </row>
    <row r="8" spans="1:11" ht="25.5" customHeight="1" thickTop="1" thickBot="1" x14ac:dyDescent="0.3">
      <c r="A8" s="95">
        <v>3</v>
      </c>
      <c r="B8" s="96"/>
      <c r="C8" s="96"/>
      <c r="D8" s="97" t="s">
        <v>28</v>
      </c>
      <c r="E8" s="98">
        <f>+E9+E12+E18</f>
        <v>19461036</v>
      </c>
      <c r="F8" s="98">
        <f>+F9+F12+F18</f>
        <v>846006</v>
      </c>
      <c r="G8" s="98">
        <f>+G9+G12+G18</f>
        <v>20307042</v>
      </c>
      <c r="I8" s="43"/>
      <c r="J8" s="43"/>
      <c r="K8" s="43"/>
    </row>
    <row r="9" spans="1:11" ht="21.75" customHeight="1" thickTop="1" thickBot="1" x14ac:dyDescent="0.3">
      <c r="A9" s="19"/>
      <c r="B9" s="20">
        <v>31</v>
      </c>
      <c r="C9" s="20"/>
      <c r="D9" s="24" t="s">
        <v>29</v>
      </c>
      <c r="E9" s="25">
        <f>E10+E11</f>
        <v>14288136</v>
      </c>
      <c r="F9" s="25">
        <f>F10+F11</f>
        <v>1642864</v>
      </c>
      <c r="G9" s="25">
        <f>SUM(G10+G11)</f>
        <v>15931000</v>
      </c>
    </row>
    <row r="10" spans="1:11" ht="31.5" customHeight="1" thickBot="1" x14ac:dyDescent="0.3">
      <c r="A10" s="26"/>
      <c r="B10" s="27"/>
      <c r="C10" s="27">
        <v>43</v>
      </c>
      <c r="D10" s="28" t="s">
        <v>20</v>
      </c>
      <c r="E10" s="29">
        <v>13933636</v>
      </c>
      <c r="F10" s="29">
        <v>1747364</v>
      </c>
      <c r="G10" s="29">
        <f>SUM(E10+F10)</f>
        <v>15681000</v>
      </c>
    </row>
    <row r="11" spans="1:11" ht="17.25" customHeight="1" thickBot="1" x14ac:dyDescent="0.3">
      <c r="A11" s="26"/>
      <c r="B11" s="27"/>
      <c r="C11" s="27">
        <v>52</v>
      </c>
      <c r="D11" s="28" t="s">
        <v>16</v>
      </c>
      <c r="E11" s="29">
        <v>354500</v>
      </c>
      <c r="F11" s="29">
        <v>-104500</v>
      </c>
      <c r="G11" s="29">
        <f>SUM(E11+F11)</f>
        <v>250000</v>
      </c>
    </row>
    <row r="12" spans="1:11" ht="17.25" customHeight="1" thickBot="1" x14ac:dyDescent="0.3">
      <c r="A12" s="26"/>
      <c r="B12" s="94">
        <v>32</v>
      </c>
      <c r="C12" s="94"/>
      <c r="D12" s="24" t="s">
        <v>30</v>
      </c>
      <c r="E12" s="25">
        <f>SUM(E13+E14+E15+E16+E17)</f>
        <v>5148700</v>
      </c>
      <c r="F12" s="25">
        <f>SUM(F13+F14+F15+F16+F17)</f>
        <v>-797058</v>
      </c>
      <c r="G12" s="25">
        <f>SUM(G13+G14+G15+G16+G17)</f>
        <v>4351642</v>
      </c>
    </row>
    <row r="13" spans="1:11" ht="18" customHeight="1" thickBot="1" x14ac:dyDescent="0.3">
      <c r="A13" s="18"/>
      <c r="B13" s="20"/>
      <c r="C13" s="27">
        <v>11</v>
      </c>
      <c r="D13" s="28" t="s">
        <v>24</v>
      </c>
      <c r="E13" s="29">
        <v>150000</v>
      </c>
      <c r="F13" s="29">
        <v>95942</v>
      </c>
      <c r="G13" s="29">
        <f>SUM(E13+F13)</f>
        <v>245942</v>
      </c>
    </row>
    <row r="14" spans="1:11" ht="15.75" customHeight="1" thickBot="1" x14ac:dyDescent="0.3">
      <c r="A14" s="26"/>
      <c r="B14" s="27"/>
      <c r="C14" s="27">
        <v>31</v>
      </c>
      <c r="D14" s="28" t="s">
        <v>18</v>
      </c>
      <c r="E14" s="33">
        <v>0</v>
      </c>
      <c r="F14" s="33">
        <v>500</v>
      </c>
      <c r="G14" s="29">
        <f t="shared" ref="G14:G17" si="0">SUM(E14+F14)</f>
        <v>500</v>
      </c>
    </row>
    <row r="15" spans="1:11" ht="34.5" customHeight="1" thickBot="1" x14ac:dyDescent="0.3">
      <c r="A15" s="26"/>
      <c r="B15" s="32"/>
      <c r="C15" s="27">
        <v>43</v>
      </c>
      <c r="D15" s="28" t="s">
        <v>20</v>
      </c>
      <c r="E15" s="33">
        <v>4443700</v>
      </c>
      <c r="F15" s="33">
        <v>-403500</v>
      </c>
      <c r="G15" s="29">
        <f t="shared" si="0"/>
        <v>4040200</v>
      </c>
    </row>
    <row r="16" spans="1:11" ht="21" customHeight="1" thickBot="1" x14ac:dyDescent="0.3">
      <c r="A16" s="26"/>
      <c r="B16" s="32"/>
      <c r="C16" s="27">
        <v>52</v>
      </c>
      <c r="D16" s="28" t="s">
        <v>16</v>
      </c>
      <c r="E16" s="33">
        <v>550000</v>
      </c>
      <c r="F16" s="33">
        <v>-490000</v>
      </c>
      <c r="G16" s="29">
        <f t="shared" si="0"/>
        <v>60000</v>
      </c>
    </row>
    <row r="17" spans="1:11" ht="15.75" thickBot="1" x14ac:dyDescent="0.3">
      <c r="A17" s="26"/>
      <c r="B17" s="32"/>
      <c r="C17" s="27">
        <v>61</v>
      </c>
      <c r="D17" s="28" t="s">
        <v>22</v>
      </c>
      <c r="E17" s="33">
        <v>5000</v>
      </c>
      <c r="F17" s="33">
        <v>0</v>
      </c>
      <c r="G17" s="29">
        <f t="shared" si="0"/>
        <v>5000</v>
      </c>
    </row>
    <row r="18" spans="1:11" ht="18.75" customHeight="1" thickBot="1" x14ac:dyDescent="0.3">
      <c r="A18" s="18"/>
      <c r="B18" s="94">
        <v>34</v>
      </c>
      <c r="C18" s="94"/>
      <c r="D18" s="24" t="s">
        <v>31</v>
      </c>
      <c r="E18" s="35">
        <f>+E20+E19</f>
        <v>24200</v>
      </c>
      <c r="F18" s="35">
        <f>+F19+F20</f>
        <v>200</v>
      </c>
      <c r="G18" s="35">
        <f>+G19+G20</f>
        <v>24400</v>
      </c>
    </row>
    <row r="19" spans="1:11" ht="18.75" customHeight="1" thickBot="1" x14ac:dyDescent="0.3">
      <c r="A19" s="18"/>
      <c r="B19" s="20"/>
      <c r="C19" s="27">
        <v>31</v>
      </c>
      <c r="D19" s="28" t="s">
        <v>18</v>
      </c>
      <c r="E19" s="33">
        <v>0</v>
      </c>
      <c r="F19" s="33">
        <v>200</v>
      </c>
      <c r="G19" s="29">
        <f>SUM(E19+F19)</f>
        <v>200</v>
      </c>
    </row>
    <row r="20" spans="1:11" ht="30" customHeight="1" thickBot="1" x14ac:dyDescent="0.3">
      <c r="A20" s="26"/>
      <c r="B20" s="27"/>
      <c r="C20" s="27">
        <v>43</v>
      </c>
      <c r="D20" s="28" t="s">
        <v>20</v>
      </c>
      <c r="E20" s="33">
        <v>24200</v>
      </c>
      <c r="F20" s="33">
        <v>0</v>
      </c>
      <c r="G20" s="29">
        <f>SUM(E20+F20)</f>
        <v>24200</v>
      </c>
    </row>
    <row r="21" spans="1:11" ht="30" customHeight="1" thickBot="1" x14ac:dyDescent="0.3">
      <c r="A21" s="99">
        <v>4</v>
      </c>
      <c r="B21" s="100"/>
      <c r="C21" s="100"/>
      <c r="D21" s="101" t="s">
        <v>32</v>
      </c>
      <c r="E21" s="102">
        <f>+E22+E25+E29</f>
        <v>620000</v>
      </c>
      <c r="F21" s="102">
        <f>+F22+F25+F29</f>
        <v>40875</v>
      </c>
      <c r="G21" s="103">
        <f>SUM(G22+G25+G29)</f>
        <v>660875</v>
      </c>
      <c r="I21" s="43"/>
      <c r="J21" s="43"/>
      <c r="K21" s="43"/>
    </row>
    <row r="22" spans="1:11" ht="46.5" customHeight="1" thickTop="1" thickBot="1" x14ac:dyDescent="0.3">
      <c r="A22" s="18"/>
      <c r="B22" s="20">
        <v>41</v>
      </c>
      <c r="C22" s="20"/>
      <c r="D22" s="24" t="s">
        <v>33</v>
      </c>
      <c r="E22" s="35">
        <f>+E23+E24</f>
        <v>0</v>
      </c>
      <c r="F22" s="35">
        <f t="shared" ref="F22" si="1">+F23+F24</f>
        <v>1000</v>
      </c>
      <c r="G22" s="35">
        <f>+G23+G24</f>
        <v>1000</v>
      </c>
    </row>
    <row r="23" spans="1:11" ht="18" customHeight="1" thickBot="1" x14ac:dyDescent="0.3">
      <c r="A23" s="26"/>
      <c r="B23" s="27"/>
      <c r="C23" s="27">
        <v>31</v>
      </c>
      <c r="D23" s="28" t="s">
        <v>18</v>
      </c>
      <c r="E23" s="34">
        <v>0</v>
      </c>
      <c r="F23" s="34">
        <v>1000</v>
      </c>
      <c r="G23" s="30">
        <f>SUM(E23+F23)</f>
        <v>1000</v>
      </c>
    </row>
    <row r="24" spans="1:11" ht="15.75" thickBot="1" x14ac:dyDescent="0.3">
      <c r="A24" s="26"/>
      <c r="B24" s="27"/>
      <c r="C24" s="27">
        <v>61</v>
      </c>
      <c r="D24" s="28" t="s">
        <v>22</v>
      </c>
      <c r="E24" s="33">
        <v>0</v>
      </c>
      <c r="F24" s="33">
        <v>0</v>
      </c>
      <c r="G24" s="29"/>
    </row>
    <row r="25" spans="1:11" ht="37.5" customHeight="1" thickBot="1" x14ac:dyDescent="0.3">
      <c r="A25" s="18"/>
      <c r="B25" s="94">
        <v>42</v>
      </c>
      <c r="C25" s="94"/>
      <c r="D25" s="24" t="s">
        <v>34</v>
      </c>
      <c r="E25" s="35">
        <f>+E26+E27+E28</f>
        <v>600000</v>
      </c>
      <c r="F25" s="35">
        <f>F26+F27+F28</f>
        <v>26750</v>
      </c>
      <c r="G25" s="35">
        <f>G26+G27+G28</f>
        <v>626750</v>
      </c>
    </row>
    <row r="26" spans="1:11" ht="18.75" customHeight="1" thickBot="1" x14ac:dyDescent="0.3">
      <c r="A26" s="26"/>
      <c r="B26" s="27"/>
      <c r="C26" s="27">
        <v>11</v>
      </c>
      <c r="D26" s="28" t="s">
        <v>24</v>
      </c>
      <c r="E26" s="33">
        <v>550000</v>
      </c>
      <c r="F26" s="33">
        <v>-13250</v>
      </c>
      <c r="G26" s="29">
        <f>SUM(E26+F26)</f>
        <v>536750</v>
      </c>
    </row>
    <row r="27" spans="1:11" ht="18" customHeight="1" thickBot="1" x14ac:dyDescent="0.3">
      <c r="A27" s="26"/>
      <c r="B27" s="27"/>
      <c r="C27" s="27">
        <v>31</v>
      </c>
      <c r="D27" s="28" t="s">
        <v>18</v>
      </c>
      <c r="E27" s="33">
        <v>50000</v>
      </c>
      <c r="F27" s="33">
        <v>20000</v>
      </c>
      <c r="G27" s="29">
        <f>SUM(E27+F27)</f>
        <v>70000</v>
      </c>
    </row>
    <row r="28" spans="1:11" ht="18" customHeight="1" thickBot="1" x14ac:dyDescent="0.3">
      <c r="A28" s="26"/>
      <c r="B28" s="27"/>
      <c r="C28" s="27">
        <v>52</v>
      </c>
      <c r="D28" s="28" t="s">
        <v>16</v>
      </c>
      <c r="E28" s="33">
        <v>0</v>
      </c>
      <c r="F28" s="33">
        <v>20000</v>
      </c>
      <c r="G28" s="29">
        <f>SUM(E28+F28)</f>
        <v>20000</v>
      </c>
    </row>
    <row r="29" spans="1:11" ht="30" customHeight="1" thickBot="1" x14ac:dyDescent="0.3">
      <c r="A29" s="37"/>
      <c r="B29" s="94">
        <v>45</v>
      </c>
      <c r="C29" s="94"/>
      <c r="D29" s="24" t="s">
        <v>35</v>
      </c>
      <c r="E29" s="25">
        <f>+E30</f>
        <v>20000</v>
      </c>
      <c r="F29" s="25">
        <f>F30</f>
        <v>13125</v>
      </c>
      <c r="G29" s="25">
        <f>G30</f>
        <v>33125</v>
      </c>
    </row>
    <row r="30" spans="1:11" ht="13.5" customHeight="1" thickBot="1" x14ac:dyDescent="0.3">
      <c r="A30" s="36"/>
      <c r="B30" s="27"/>
      <c r="C30" s="27">
        <v>11</v>
      </c>
      <c r="D30" s="28" t="s">
        <v>24</v>
      </c>
      <c r="E30" s="29">
        <v>20000</v>
      </c>
      <c r="F30" s="29">
        <v>13125</v>
      </c>
      <c r="G30" s="29">
        <f>SUM(E30+F30)</f>
        <v>33125</v>
      </c>
    </row>
    <row r="36" spans="5:7" x14ac:dyDescent="0.25">
      <c r="E36" s="43"/>
      <c r="F36" s="43"/>
      <c r="G36" s="43"/>
    </row>
    <row r="37" spans="5:7" x14ac:dyDescent="0.25">
      <c r="E37" s="43"/>
      <c r="F37" s="43"/>
      <c r="G37" s="43"/>
    </row>
    <row r="38" spans="5:7" x14ac:dyDescent="0.25">
      <c r="E38" s="43"/>
      <c r="F38" s="43"/>
      <c r="G38" s="43"/>
    </row>
    <row r="39" spans="5:7" x14ac:dyDescent="0.25">
      <c r="E39" s="43"/>
      <c r="F39" s="43"/>
      <c r="G39" s="43"/>
    </row>
    <row r="40" spans="5:7" x14ac:dyDescent="0.25">
      <c r="E40" s="43"/>
      <c r="F40" s="43"/>
      <c r="G40" s="43"/>
    </row>
    <row r="41" spans="5:7" x14ac:dyDescent="0.25">
      <c r="E41" s="43"/>
      <c r="F41" s="43"/>
      <c r="G41" s="43"/>
    </row>
    <row r="42" spans="5:7" x14ac:dyDescent="0.25">
      <c r="E42" s="43"/>
      <c r="F42" s="43"/>
      <c r="G42" s="43"/>
    </row>
    <row r="43" spans="5:7" x14ac:dyDescent="0.25">
      <c r="E43" s="43"/>
      <c r="F43" s="43"/>
      <c r="G43" s="43"/>
    </row>
  </sheetData>
  <mergeCells count="1">
    <mergeCell ref="A3:G3"/>
  </mergeCells>
  <pageMargins left="0.31496062992125984" right="0.31496062992125984" top="0.15748031496062992" bottom="0.15748031496062992" header="0.11811023622047245" footer="0.11811023622047245"/>
  <pageSetup paperSize="9" orientation="portrait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20"/>
  <sheetViews>
    <sheetView workbookViewId="0">
      <selection activeCell="H12" sqref="H12"/>
    </sheetView>
  </sheetViews>
  <sheetFormatPr defaultRowHeight="15" x14ac:dyDescent="0.25"/>
  <cols>
    <col min="1" max="1" width="33.5703125" customWidth="1"/>
    <col min="2" max="2" width="16.140625" customWidth="1"/>
    <col min="3" max="3" width="20" customWidth="1"/>
    <col min="4" max="4" width="16.140625" customWidth="1"/>
  </cols>
  <sheetData>
    <row r="3" spans="1:4" ht="31.5" customHeight="1" x14ac:dyDescent="0.25">
      <c r="A3" s="107" t="s">
        <v>76</v>
      </c>
      <c r="B3" s="107"/>
      <c r="C3" s="107"/>
      <c r="D3" s="107"/>
    </row>
    <row r="4" spans="1:4" ht="15.75" thickBot="1" x14ac:dyDescent="0.3">
      <c r="A4" s="1"/>
      <c r="B4" s="1"/>
      <c r="C4" s="1"/>
      <c r="D4" s="1"/>
    </row>
    <row r="5" spans="1:4" ht="44.25" customHeight="1" thickBot="1" x14ac:dyDescent="0.3">
      <c r="A5" s="42" t="s">
        <v>36</v>
      </c>
      <c r="B5" s="42" t="s">
        <v>50</v>
      </c>
      <c r="C5" s="42" t="s">
        <v>81</v>
      </c>
      <c r="D5" s="42" t="s">
        <v>79</v>
      </c>
    </row>
    <row r="6" spans="1:4" ht="13.5" customHeight="1" thickBot="1" x14ac:dyDescent="0.3">
      <c r="A6" s="78">
        <v>1</v>
      </c>
      <c r="B6" s="79">
        <v>2</v>
      </c>
      <c r="C6" s="79">
        <v>3</v>
      </c>
      <c r="D6" s="105">
        <v>4</v>
      </c>
    </row>
    <row r="7" spans="1:4" ht="15.75" thickBot="1" x14ac:dyDescent="0.3">
      <c r="A7" s="82" t="s">
        <v>37</v>
      </c>
      <c r="B7" s="83">
        <f>+B8+B10+B12+B14+B16</f>
        <v>20081036</v>
      </c>
      <c r="C7" s="83">
        <f>SUM(C8+C10+C12+C14+C16)</f>
        <v>886881</v>
      </c>
      <c r="D7" s="83">
        <f>SUM(B7+C7)</f>
        <v>20967917</v>
      </c>
    </row>
    <row r="8" spans="1:4" ht="21.75" customHeight="1" thickTop="1" thickBot="1" x14ac:dyDescent="0.3">
      <c r="A8" s="38" t="s">
        <v>38</v>
      </c>
      <c r="B8" s="23">
        <f>+B9</f>
        <v>720000</v>
      </c>
      <c r="C8" s="23">
        <f t="shared" ref="C8" si="0">+C9</f>
        <v>95817</v>
      </c>
      <c r="D8" s="23">
        <f t="shared" ref="D8" si="1">SUM(B8+C8)</f>
        <v>815817</v>
      </c>
    </row>
    <row r="9" spans="1:4" ht="21" customHeight="1" thickBot="1" x14ac:dyDescent="0.3">
      <c r="A9" s="39" t="s">
        <v>39</v>
      </c>
      <c r="B9" s="29">
        <v>720000</v>
      </c>
      <c r="C9" s="29">
        <v>95817</v>
      </c>
      <c r="D9" s="29">
        <f>SUM(B9+C9)</f>
        <v>815817</v>
      </c>
    </row>
    <row r="10" spans="1:4" ht="24" customHeight="1" thickBot="1" x14ac:dyDescent="0.3">
      <c r="A10" s="38" t="s">
        <v>40</v>
      </c>
      <c r="B10" s="23">
        <f>+B11</f>
        <v>50000</v>
      </c>
      <c r="C10" s="23">
        <f t="shared" ref="C10:D10" si="2">+C11</f>
        <v>21700</v>
      </c>
      <c r="D10" s="23">
        <f t="shared" si="2"/>
        <v>71700</v>
      </c>
    </row>
    <row r="11" spans="1:4" ht="21.75" customHeight="1" thickBot="1" x14ac:dyDescent="0.3">
      <c r="A11" s="39" t="s">
        <v>41</v>
      </c>
      <c r="B11" s="29">
        <v>50000</v>
      </c>
      <c r="C11" s="29">
        <v>21700</v>
      </c>
      <c r="D11" s="29">
        <f>SUM(B11+C11)</f>
        <v>71700</v>
      </c>
    </row>
    <row r="12" spans="1:4" ht="27" customHeight="1" thickBot="1" x14ac:dyDescent="0.3">
      <c r="A12" s="38" t="s">
        <v>42</v>
      </c>
      <c r="B12" s="23">
        <f>+B13</f>
        <v>18401536</v>
      </c>
      <c r="C12" s="23">
        <f t="shared" ref="C12:D12" si="3">+C13</f>
        <v>1343864</v>
      </c>
      <c r="D12" s="23">
        <f t="shared" si="3"/>
        <v>19745400</v>
      </c>
    </row>
    <row r="13" spans="1:4" ht="33.75" customHeight="1" thickBot="1" x14ac:dyDescent="0.3">
      <c r="A13" s="39" t="s">
        <v>43</v>
      </c>
      <c r="B13" s="29">
        <v>18401536</v>
      </c>
      <c r="C13" s="29">
        <v>1343864</v>
      </c>
      <c r="D13" s="29">
        <f>SUM(B13+C13)</f>
        <v>19745400</v>
      </c>
    </row>
    <row r="14" spans="1:4" ht="15.75" thickBot="1" x14ac:dyDescent="0.3">
      <c r="A14" s="38" t="s">
        <v>44</v>
      </c>
      <c r="B14" s="23">
        <f>+B15</f>
        <v>904500</v>
      </c>
      <c r="C14" s="23">
        <f t="shared" ref="C14:D14" si="4">+C15</f>
        <v>-574500</v>
      </c>
      <c r="D14" s="23">
        <f t="shared" si="4"/>
        <v>330000</v>
      </c>
    </row>
    <row r="15" spans="1:4" ht="21.75" customHeight="1" thickBot="1" x14ac:dyDescent="0.3">
      <c r="A15" s="39" t="s">
        <v>45</v>
      </c>
      <c r="B15" s="29">
        <v>904500</v>
      </c>
      <c r="C15" s="29">
        <v>-574500</v>
      </c>
      <c r="D15" s="29">
        <f>SUM(B15+C15)</f>
        <v>330000</v>
      </c>
    </row>
    <row r="16" spans="1:4" ht="24" customHeight="1" thickBot="1" x14ac:dyDescent="0.3">
      <c r="A16" s="38" t="s">
        <v>46</v>
      </c>
      <c r="B16" s="23">
        <f>+B17</f>
        <v>5000</v>
      </c>
      <c r="C16" s="23">
        <f t="shared" ref="C16" si="5">+C17</f>
        <v>0</v>
      </c>
      <c r="D16" s="23">
        <f>+D17</f>
        <v>5000</v>
      </c>
    </row>
    <row r="17" spans="1:4" ht="21" customHeight="1" thickBot="1" x14ac:dyDescent="0.3">
      <c r="A17" s="39" t="s">
        <v>47</v>
      </c>
      <c r="B17" s="29">
        <v>5000</v>
      </c>
      <c r="C17" s="29">
        <v>0</v>
      </c>
      <c r="D17" s="29">
        <f>SUM(B17+C17)</f>
        <v>5000</v>
      </c>
    </row>
    <row r="18" spans="1:4" x14ac:dyDescent="0.25">
      <c r="B18" s="43"/>
      <c r="C18" s="43"/>
      <c r="D18" s="43"/>
    </row>
    <row r="20" spans="1:4" x14ac:dyDescent="0.25">
      <c r="B20" s="43"/>
      <c r="C20" s="43"/>
      <c r="D20" s="43"/>
    </row>
  </sheetData>
  <mergeCells count="1">
    <mergeCell ref="A3:D3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14"/>
  <sheetViews>
    <sheetView tabSelected="1" workbookViewId="0">
      <selection activeCell="C14" sqref="C14"/>
    </sheetView>
  </sheetViews>
  <sheetFormatPr defaultRowHeight="15" x14ac:dyDescent="0.25"/>
  <cols>
    <col min="1" max="1" width="27" customWidth="1"/>
    <col min="2" max="2" width="16.5703125" customWidth="1"/>
    <col min="3" max="3" width="20.28515625" customWidth="1"/>
    <col min="4" max="4" width="20.85546875" customWidth="1"/>
  </cols>
  <sheetData>
    <row r="3" spans="1:4" ht="31.5" customHeight="1" x14ac:dyDescent="0.25">
      <c r="A3" s="107" t="s">
        <v>75</v>
      </c>
      <c r="B3" s="107"/>
      <c r="C3" s="107"/>
      <c r="D3" s="107"/>
    </row>
    <row r="4" spans="1:4" ht="15.75" thickBot="1" x14ac:dyDescent="0.3">
      <c r="A4" s="1"/>
      <c r="B4" s="1"/>
      <c r="C4" s="1"/>
      <c r="D4" s="1"/>
    </row>
    <row r="5" spans="1:4" ht="33" customHeight="1" thickBot="1" x14ac:dyDescent="0.3">
      <c r="A5" s="41" t="s">
        <v>36</v>
      </c>
      <c r="B5" s="42" t="s">
        <v>50</v>
      </c>
      <c r="C5" s="42" t="s">
        <v>80</v>
      </c>
      <c r="D5" s="42" t="s">
        <v>79</v>
      </c>
    </row>
    <row r="6" spans="1:4" ht="15.75" thickBot="1" x14ac:dyDescent="0.3">
      <c r="A6" s="51">
        <v>1</v>
      </c>
      <c r="B6" s="52">
        <v>4</v>
      </c>
      <c r="C6" s="52">
        <v>5</v>
      </c>
      <c r="D6" s="52">
        <v>6</v>
      </c>
    </row>
    <row r="7" spans="1:4" ht="24" customHeight="1" thickBot="1" x14ac:dyDescent="0.3">
      <c r="A7" s="82" t="s">
        <v>37</v>
      </c>
      <c r="B7" s="83">
        <f>+B8</f>
        <v>20081036</v>
      </c>
      <c r="C7" s="83">
        <f t="shared" ref="C7:D8" si="0">+C8</f>
        <v>886881</v>
      </c>
      <c r="D7" s="83">
        <f t="shared" si="0"/>
        <v>20967917</v>
      </c>
    </row>
    <row r="8" spans="1:4" ht="27" customHeight="1" thickTop="1" thickBot="1" x14ac:dyDescent="0.3">
      <c r="A8" s="38" t="s">
        <v>48</v>
      </c>
      <c r="B8" s="23">
        <f>+B9</f>
        <v>20081036</v>
      </c>
      <c r="C8" s="23">
        <f t="shared" si="0"/>
        <v>886881</v>
      </c>
      <c r="D8" s="23">
        <f t="shared" si="0"/>
        <v>20967917</v>
      </c>
    </row>
    <row r="9" spans="1:4" ht="27" customHeight="1" thickBot="1" x14ac:dyDescent="0.3">
      <c r="A9" s="40" t="s">
        <v>49</v>
      </c>
      <c r="B9" s="25">
        <v>20081036</v>
      </c>
      <c r="C9" s="25">
        <v>886881</v>
      </c>
      <c r="D9" s="25">
        <f>SUM(B9+C9)</f>
        <v>20967917</v>
      </c>
    </row>
    <row r="10" spans="1:4" x14ac:dyDescent="0.25">
      <c r="B10" s="43"/>
      <c r="C10" s="43"/>
    </row>
    <row r="12" spans="1:4" x14ac:dyDescent="0.25">
      <c r="C12" t="s">
        <v>85</v>
      </c>
    </row>
    <row r="14" spans="1:4" x14ac:dyDescent="0.25">
      <c r="C14" t="s">
        <v>86</v>
      </c>
    </row>
  </sheetData>
  <mergeCells count="1">
    <mergeCell ref="A3:D3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3"/>
  <sheetViews>
    <sheetView workbookViewId="0">
      <selection activeCell="D21" sqref="D21"/>
    </sheetView>
  </sheetViews>
  <sheetFormatPr defaultRowHeight="15" x14ac:dyDescent="0.25"/>
  <cols>
    <col min="1" max="1" width="7.42578125" bestFit="1" customWidth="1"/>
    <col min="2" max="2" width="5.85546875" customWidth="1"/>
    <col min="3" max="3" width="44.7109375" customWidth="1"/>
    <col min="4" max="6" width="19.42578125" customWidth="1"/>
    <col min="7" max="8" width="25.28515625" customWidth="1"/>
  </cols>
  <sheetData>
    <row r="1" spans="1:8" ht="18" x14ac:dyDescent="0.25">
      <c r="A1" s="53"/>
      <c r="B1" s="53"/>
      <c r="C1" s="53"/>
      <c r="D1" s="53"/>
      <c r="E1" s="53"/>
      <c r="F1" s="53"/>
      <c r="G1" s="53"/>
      <c r="H1" s="53"/>
    </row>
    <row r="2" spans="1:8" ht="15.75" x14ac:dyDescent="0.25">
      <c r="A2" s="114" t="s">
        <v>0</v>
      </c>
      <c r="B2" s="114"/>
      <c r="C2" s="114"/>
      <c r="D2" s="114"/>
      <c r="E2" s="114"/>
      <c r="F2" s="114"/>
      <c r="G2" s="54"/>
      <c r="H2" s="54"/>
    </row>
    <row r="3" spans="1:8" ht="18" x14ac:dyDescent="0.25">
      <c r="A3" s="53"/>
      <c r="B3" s="53"/>
      <c r="C3" s="53"/>
      <c r="D3" s="53"/>
      <c r="E3" s="53"/>
      <c r="F3" s="53"/>
      <c r="G3" s="55"/>
      <c r="H3" s="55"/>
    </row>
    <row r="4" spans="1:8" ht="15.75" x14ac:dyDescent="0.25">
      <c r="A4" s="114" t="s">
        <v>58</v>
      </c>
      <c r="B4" s="114"/>
      <c r="C4" s="114"/>
      <c r="D4" s="114"/>
      <c r="E4" s="114"/>
      <c r="F4" s="114"/>
      <c r="G4" s="56"/>
      <c r="H4" s="56"/>
    </row>
    <row r="5" spans="1:8" ht="18" x14ac:dyDescent="0.25">
      <c r="A5" s="53"/>
      <c r="B5" s="53"/>
      <c r="C5" s="53"/>
      <c r="D5" s="53"/>
      <c r="E5" s="53"/>
      <c r="F5" s="53"/>
      <c r="G5" s="55"/>
      <c r="H5" s="55"/>
    </row>
    <row r="6" spans="1:8" ht="15.75" x14ac:dyDescent="0.25">
      <c r="A6" s="114" t="s">
        <v>59</v>
      </c>
      <c r="B6" s="114"/>
      <c r="C6" s="114"/>
      <c r="D6" s="114"/>
      <c r="E6" s="114"/>
      <c r="F6" s="114"/>
      <c r="G6" s="57"/>
      <c r="H6" s="57"/>
    </row>
    <row r="7" spans="1:8" ht="18" x14ac:dyDescent="0.25">
      <c r="A7" s="53"/>
      <c r="B7" s="53"/>
      <c r="C7" s="53"/>
      <c r="D7" s="53"/>
      <c r="E7" s="53"/>
      <c r="F7" s="53"/>
      <c r="G7" s="55"/>
      <c r="H7" s="55"/>
    </row>
    <row r="8" spans="1:8" ht="25.5" x14ac:dyDescent="0.25">
      <c r="A8" s="115" t="s">
        <v>36</v>
      </c>
      <c r="B8" s="116"/>
      <c r="C8" s="117"/>
      <c r="D8" s="58" t="s">
        <v>60</v>
      </c>
      <c r="E8" s="58" t="s">
        <v>61</v>
      </c>
      <c r="F8" s="58" t="s">
        <v>62</v>
      </c>
    </row>
    <row r="9" spans="1:8" s="60" customFormat="1" ht="11.25" x14ac:dyDescent="0.2">
      <c r="A9" s="118">
        <v>1</v>
      </c>
      <c r="B9" s="119"/>
      <c r="C9" s="120"/>
      <c r="D9" s="59">
        <v>4</v>
      </c>
      <c r="E9" s="59">
        <v>5</v>
      </c>
      <c r="F9" s="59">
        <v>6</v>
      </c>
    </row>
    <row r="10" spans="1:8" x14ac:dyDescent="0.25">
      <c r="A10" s="61">
        <v>8</v>
      </c>
      <c r="B10" s="61"/>
      <c r="C10" s="61" t="s">
        <v>63</v>
      </c>
      <c r="D10" s="73">
        <f t="shared" ref="D10:F10" si="0">+D11</f>
        <v>0</v>
      </c>
      <c r="E10" s="73">
        <f t="shared" si="0"/>
        <v>0</v>
      </c>
      <c r="F10" s="73">
        <f t="shared" si="0"/>
        <v>0</v>
      </c>
    </row>
    <row r="11" spans="1:8" x14ac:dyDescent="0.25">
      <c r="A11" s="61"/>
      <c r="B11" s="63">
        <v>84</v>
      </c>
      <c r="C11" s="63" t="s">
        <v>64</v>
      </c>
      <c r="D11" s="74">
        <v>0</v>
      </c>
      <c r="E11" s="74">
        <v>0</v>
      </c>
      <c r="F11" s="74">
        <v>0</v>
      </c>
    </row>
    <row r="12" spans="1:8" x14ac:dyDescent="0.25">
      <c r="A12" s="64">
        <v>5</v>
      </c>
      <c r="B12" s="65"/>
      <c r="C12" s="66" t="s">
        <v>66</v>
      </c>
      <c r="D12" s="73">
        <f t="shared" ref="D12:F12" si="1">+D13</f>
        <v>0</v>
      </c>
      <c r="E12" s="73">
        <f t="shared" si="1"/>
        <v>0</v>
      </c>
      <c r="F12" s="73">
        <f t="shared" si="1"/>
        <v>0</v>
      </c>
    </row>
    <row r="13" spans="1:8" ht="25.5" x14ac:dyDescent="0.25">
      <c r="A13" s="63"/>
      <c r="B13" s="63">
        <v>54</v>
      </c>
      <c r="C13" s="67" t="s">
        <v>67</v>
      </c>
      <c r="D13" s="74">
        <v>0</v>
      </c>
      <c r="E13" s="74">
        <v>0</v>
      </c>
      <c r="F13" s="74">
        <v>0</v>
      </c>
    </row>
  </sheetData>
  <mergeCells count="5">
    <mergeCell ref="A2:F2"/>
    <mergeCell ref="A4:F4"/>
    <mergeCell ref="A6:F6"/>
    <mergeCell ref="A8:C8"/>
    <mergeCell ref="A9:C9"/>
  </mergeCells>
  <pageMargins left="0.7" right="0.7" top="0.75" bottom="0.75" header="0.3" footer="0.3"/>
  <pageSetup paperSize="9" scale="8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6"/>
  <sheetViews>
    <sheetView workbookViewId="0">
      <selection activeCell="E22" sqref="E22"/>
    </sheetView>
  </sheetViews>
  <sheetFormatPr defaultRowHeight="15" x14ac:dyDescent="0.25"/>
  <cols>
    <col min="1" max="1" width="44.7109375" customWidth="1"/>
    <col min="2" max="4" width="19.42578125" customWidth="1"/>
    <col min="5" max="6" width="25.28515625" customWidth="1"/>
  </cols>
  <sheetData>
    <row r="1" spans="1:6" ht="18" x14ac:dyDescent="0.25">
      <c r="A1" s="53"/>
      <c r="B1" s="53"/>
      <c r="C1" s="53"/>
      <c r="D1" s="53"/>
      <c r="E1" s="53"/>
      <c r="F1" s="53"/>
    </row>
    <row r="2" spans="1:6" ht="15.75" customHeight="1" x14ac:dyDescent="0.25">
      <c r="A2" s="114" t="s">
        <v>68</v>
      </c>
      <c r="B2" s="114"/>
      <c r="C2" s="114"/>
      <c r="D2" s="114"/>
      <c r="E2" s="57"/>
      <c r="F2" s="57"/>
    </row>
    <row r="3" spans="1:6" ht="18" x14ac:dyDescent="0.25">
      <c r="A3" s="53"/>
      <c r="B3" s="53"/>
      <c r="C3" s="53"/>
      <c r="D3" s="53"/>
      <c r="E3" s="55"/>
      <c r="F3" s="55"/>
    </row>
    <row r="4" spans="1:6" ht="25.5" customHeight="1" x14ac:dyDescent="0.25">
      <c r="A4" s="68" t="s">
        <v>36</v>
      </c>
      <c r="B4" s="58" t="s">
        <v>60</v>
      </c>
      <c r="C4" s="58" t="s">
        <v>61</v>
      </c>
      <c r="D4" s="58" t="s">
        <v>62</v>
      </c>
    </row>
    <row r="5" spans="1:6" s="60" customFormat="1" ht="11.25" x14ac:dyDescent="0.2">
      <c r="A5" s="69">
        <v>1</v>
      </c>
      <c r="B5" s="59">
        <v>4</v>
      </c>
      <c r="C5" s="59">
        <v>5</v>
      </c>
      <c r="D5" s="59">
        <v>6</v>
      </c>
    </row>
    <row r="6" spans="1:6" x14ac:dyDescent="0.25">
      <c r="A6" s="61" t="s">
        <v>69</v>
      </c>
      <c r="B6" s="75">
        <f t="shared" ref="B6:D6" si="0">+B7+B11+B13</f>
        <v>0</v>
      </c>
      <c r="C6" s="75">
        <f t="shared" si="0"/>
        <v>0</v>
      </c>
      <c r="D6" s="75">
        <f t="shared" si="0"/>
        <v>0</v>
      </c>
    </row>
    <row r="7" spans="1:6" x14ac:dyDescent="0.25">
      <c r="A7" s="61" t="s">
        <v>38</v>
      </c>
      <c r="B7" s="75">
        <f t="shared" ref="B7:D7" si="1">+B8+B9</f>
        <v>0</v>
      </c>
      <c r="C7" s="75">
        <f t="shared" si="1"/>
        <v>0</v>
      </c>
      <c r="D7" s="75">
        <f t="shared" si="1"/>
        <v>0</v>
      </c>
    </row>
    <row r="8" spans="1:6" x14ac:dyDescent="0.25">
      <c r="A8" s="70" t="s">
        <v>39</v>
      </c>
      <c r="B8" s="76">
        <v>0</v>
      </c>
      <c r="C8" s="76">
        <v>0</v>
      </c>
      <c r="D8" s="76">
        <v>0</v>
      </c>
    </row>
    <row r="9" spans="1:6" x14ac:dyDescent="0.25">
      <c r="A9" s="71" t="s">
        <v>70</v>
      </c>
      <c r="B9" s="76">
        <v>0</v>
      </c>
      <c r="C9" s="76">
        <v>0</v>
      </c>
      <c r="D9" s="76">
        <v>0</v>
      </c>
    </row>
    <row r="10" spans="1:6" x14ac:dyDescent="0.25">
      <c r="A10" s="71" t="s">
        <v>71</v>
      </c>
      <c r="B10" s="62"/>
      <c r="C10" s="62"/>
      <c r="D10" s="62"/>
    </row>
    <row r="11" spans="1:6" x14ac:dyDescent="0.25">
      <c r="A11" s="61" t="s">
        <v>72</v>
      </c>
      <c r="B11" s="76">
        <f t="shared" ref="B11:D11" si="2">+B12</f>
        <v>0</v>
      </c>
      <c r="C11" s="76">
        <f t="shared" si="2"/>
        <v>0</v>
      </c>
      <c r="D11" s="76">
        <f t="shared" si="2"/>
        <v>0</v>
      </c>
    </row>
    <row r="12" spans="1:6" x14ac:dyDescent="0.25">
      <c r="A12" s="72" t="s">
        <v>73</v>
      </c>
      <c r="B12" s="77">
        <v>0</v>
      </c>
      <c r="C12" s="77">
        <v>0</v>
      </c>
      <c r="D12" s="77">
        <v>0</v>
      </c>
    </row>
    <row r="13" spans="1:6" x14ac:dyDescent="0.25">
      <c r="A13" s="61" t="s">
        <v>40</v>
      </c>
      <c r="B13" s="77">
        <f t="shared" ref="B13:D13" si="3">+B14</f>
        <v>0</v>
      </c>
      <c r="C13" s="77">
        <f t="shared" si="3"/>
        <v>0</v>
      </c>
      <c r="D13" s="77">
        <f t="shared" si="3"/>
        <v>0</v>
      </c>
    </row>
    <row r="14" spans="1:6" x14ac:dyDescent="0.25">
      <c r="A14" s="72" t="s">
        <v>41</v>
      </c>
      <c r="B14" s="77">
        <v>0</v>
      </c>
      <c r="C14" s="77">
        <v>0</v>
      </c>
      <c r="D14" s="77">
        <v>0</v>
      </c>
    </row>
    <row r="15" spans="1:6" x14ac:dyDescent="0.25">
      <c r="A15" s="63" t="s">
        <v>65</v>
      </c>
      <c r="B15" s="77"/>
      <c r="C15" s="77"/>
      <c r="D15" s="77"/>
    </row>
    <row r="16" spans="1:6" x14ac:dyDescent="0.25">
      <c r="A16" s="72"/>
      <c r="B16" s="77"/>
      <c r="C16" s="77"/>
      <c r="D16" s="77"/>
    </row>
    <row r="17" spans="1:4" x14ac:dyDescent="0.25">
      <c r="A17" s="61" t="s">
        <v>74</v>
      </c>
      <c r="B17" s="77">
        <f t="shared" ref="B17:D17" si="4">+B18+B22+B24</f>
        <v>0</v>
      </c>
      <c r="C17" s="77">
        <f t="shared" si="4"/>
        <v>0</v>
      </c>
      <c r="D17" s="77">
        <f t="shared" si="4"/>
        <v>0</v>
      </c>
    </row>
    <row r="18" spans="1:4" x14ac:dyDescent="0.25">
      <c r="A18" s="61" t="s">
        <v>38</v>
      </c>
      <c r="B18" s="77">
        <f t="shared" ref="B18:D18" si="5">+B19+B20</f>
        <v>0</v>
      </c>
      <c r="C18" s="77">
        <f t="shared" si="5"/>
        <v>0</v>
      </c>
      <c r="D18" s="77">
        <f t="shared" si="5"/>
        <v>0</v>
      </c>
    </row>
    <row r="19" spans="1:4" x14ac:dyDescent="0.25">
      <c r="A19" s="70" t="s">
        <v>39</v>
      </c>
      <c r="B19" s="77">
        <v>0</v>
      </c>
      <c r="C19" s="77">
        <v>0</v>
      </c>
      <c r="D19" s="77">
        <v>0</v>
      </c>
    </row>
    <row r="20" spans="1:4" x14ac:dyDescent="0.25">
      <c r="A20" s="71" t="s">
        <v>70</v>
      </c>
      <c r="B20" s="77">
        <v>0</v>
      </c>
      <c r="C20" s="77">
        <v>0</v>
      </c>
      <c r="D20" s="77">
        <v>0</v>
      </c>
    </row>
    <row r="21" spans="1:4" x14ac:dyDescent="0.25">
      <c r="A21" s="71" t="s">
        <v>71</v>
      </c>
      <c r="B21" s="77"/>
      <c r="C21" s="77"/>
      <c r="D21" s="77"/>
    </row>
    <row r="22" spans="1:4" x14ac:dyDescent="0.25">
      <c r="A22" s="61" t="s">
        <v>72</v>
      </c>
      <c r="B22" s="77">
        <f t="shared" ref="B22:D22" si="6">+B23</f>
        <v>0</v>
      </c>
      <c r="C22" s="77">
        <f t="shared" si="6"/>
        <v>0</v>
      </c>
      <c r="D22" s="77">
        <f t="shared" si="6"/>
        <v>0</v>
      </c>
    </row>
    <row r="23" spans="1:4" x14ac:dyDescent="0.25">
      <c r="A23" s="72" t="s">
        <v>73</v>
      </c>
      <c r="B23" s="77">
        <v>0</v>
      </c>
      <c r="C23" s="77">
        <v>0</v>
      </c>
      <c r="D23" s="77">
        <v>0</v>
      </c>
    </row>
    <row r="24" spans="1:4" x14ac:dyDescent="0.25">
      <c r="A24" s="61" t="s">
        <v>40</v>
      </c>
      <c r="B24" s="77">
        <f t="shared" ref="B24:D24" si="7">+B25</f>
        <v>0</v>
      </c>
      <c r="C24" s="77">
        <f t="shared" si="7"/>
        <v>0</v>
      </c>
      <c r="D24" s="77">
        <f t="shared" si="7"/>
        <v>0</v>
      </c>
    </row>
    <row r="25" spans="1:4" x14ac:dyDescent="0.25">
      <c r="A25" s="72" t="s">
        <v>41</v>
      </c>
      <c r="B25" s="77">
        <v>0</v>
      </c>
      <c r="C25" s="77">
        <v>0</v>
      </c>
      <c r="D25" s="77">
        <v>0</v>
      </c>
    </row>
    <row r="26" spans="1:4" x14ac:dyDescent="0.25">
      <c r="A26" s="63" t="s">
        <v>65</v>
      </c>
      <c r="B26" s="77"/>
      <c r="C26" s="77"/>
      <c r="D26" s="77"/>
    </row>
  </sheetData>
  <mergeCells count="1">
    <mergeCell ref="A2:D2"/>
  </mergeCells>
  <pageMargins left="0.7" right="0.7" top="0.75" bottom="0.75" header="0.3" footer="0.3"/>
  <pageSetup paperSize="9" scale="9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7</vt:i4>
      </vt:variant>
      <vt:variant>
        <vt:lpstr>Imenovani rasponi</vt:lpstr>
      </vt:variant>
      <vt:variant>
        <vt:i4>3</vt:i4>
      </vt:variant>
    </vt:vector>
  </HeadingPairs>
  <TitlesOfParts>
    <vt:vector size="10" baseType="lpstr">
      <vt:lpstr>I Opći dio</vt:lpstr>
      <vt:lpstr>A1 - Prihodi </vt:lpstr>
      <vt:lpstr>A2 - Rashodi</vt:lpstr>
      <vt:lpstr>A3 - Rashodi - izvori </vt:lpstr>
      <vt:lpstr>A4- Rashodi - funkcijska</vt:lpstr>
      <vt:lpstr> Račun financiranja-ekonomska</vt:lpstr>
      <vt:lpstr> Račun financiranja-izvori</vt:lpstr>
      <vt:lpstr>'A2 - Rashodi'!Ispis_naslova</vt:lpstr>
      <vt:lpstr>' Račun financiranja-ekonomska'!Podrucje_ispisa</vt:lpstr>
      <vt:lpstr>' Račun financiranja-izvori'!Podrucje_ispisa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Čačija Dubravka</dc:creator>
  <cp:lastModifiedBy>Marijana</cp:lastModifiedBy>
  <cp:lastPrinted>2025-01-23T07:27:18Z</cp:lastPrinted>
  <dcterms:created xsi:type="dcterms:W3CDTF">2022-12-08T09:05:17Z</dcterms:created>
  <dcterms:modified xsi:type="dcterms:W3CDTF">2025-01-23T07:38:37Z</dcterms:modified>
</cp:coreProperties>
</file>